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N 1 aplicatie" sheetId="1" r:id="rId1"/>
  </sheets>
  <externalReferences>
    <externalReference r:id="rId4"/>
  </externalReferences>
  <definedNames>
    <definedName name="_xlnm.Print_Titles" localSheetId="0">'N 1 aplicatie'!$4:$5</definedName>
  </definedNames>
  <calcPr fullCalcOnLoad="1"/>
</workbook>
</file>

<file path=xl/sharedStrings.xml><?xml version="1.0" encoding="utf-8"?>
<sst xmlns="http://schemas.openxmlformats.org/spreadsheetml/2006/main" count="218" uniqueCount="67">
  <si>
    <t>RAPORT STATISTIC  "N 1".</t>
  </si>
  <si>
    <t>TRIMESTRUL I / an / 2020</t>
  </si>
  <si>
    <r>
      <t xml:space="preserve">        La data  </t>
    </r>
    <r>
      <rPr>
        <b/>
        <sz val="10"/>
        <color indexed="10"/>
        <rFont val="Arial"/>
        <family val="2"/>
      </rPr>
      <t>31,03,2020</t>
    </r>
  </si>
  <si>
    <t>(ultima zi a trimestrului)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</si>
  <si>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</si>
  <si>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 xml:space="preserve"> </t>
  </si>
  <si>
    <t>JUDE-         TUL initiale</t>
  </si>
  <si>
    <t>Nr. rd.</t>
  </si>
  <si>
    <t>TOTAL</t>
  </si>
  <si>
    <t>Grad handicap</t>
  </si>
  <si>
    <t>Tip handicap</t>
  </si>
  <si>
    <t>FIZIC</t>
  </si>
  <si>
    <t>SOMATIC</t>
  </si>
  <si>
    <t>AUDITIV</t>
  </si>
  <si>
    <t>VIZUAL</t>
  </si>
  <si>
    <t>MENTAL</t>
  </si>
  <si>
    <t>PSIHIC</t>
  </si>
  <si>
    <t>ASOCIAT</t>
  </si>
  <si>
    <t>HIV / SIDA</t>
  </si>
  <si>
    <t>BOLI RARE</t>
  </si>
  <si>
    <t>SURDOCECITATE</t>
  </si>
  <si>
    <r>
      <t xml:space="preserve">TOTAL </t>
    </r>
    <r>
      <rPr>
        <b/>
        <i/>
        <sz val="8"/>
        <color indexed="10"/>
        <rFont val="Arial"/>
        <family val="2"/>
      </rPr>
      <t>din care</t>
    </r>
    <r>
      <rPr>
        <b/>
        <sz val="8"/>
        <color indexed="10"/>
        <rFont val="Arial"/>
        <family val="2"/>
      </rPr>
      <t>:</t>
    </r>
  </si>
  <si>
    <r>
      <t xml:space="preserve">TOTAL COPII, </t>
    </r>
    <r>
      <rPr>
        <b/>
        <i/>
        <sz val="8"/>
        <color indexed="10"/>
        <rFont val="Arial"/>
        <family val="2"/>
      </rPr>
      <t>din care:</t>
    </r>
  </si>
  <si>
    <r>
      <t xml:space="preserve">TOTAL ADULTI, </t>
    </r>
    <r>
      <rPr>
        <b/>
        <i/>
        <sz val="8"/>
        <color indexed="10"/>
        <rFont val="Arial"/>
        <family val="2"/>
      </rPr>
      <t>din care:</t>
    </r>
  </si>
  <si>
    <t>Total</t>
  </si>
  <si>
    <t>Categorie</t>
  </si>
  <si>
    <t>HD</t>
  </si>
  <si>
    <t>TOTA  GENERAL</t>
  </si>
  <si>
    <t>Copii + Adulti</t>
  </si>
  <si>
    <t>TOTAL GENERAL</t>
  </si>
  <si>
    <t>Copii (I+II+III+IV)</t>
  </si>
  <si>
    <t>Adulti (I+II+III+IV)</t>
  </si>
  <si>
    <t>PERSOANE: COPII SI ADULTI FARA VENITURI</t>
  </si>
  <si>
    <t>GRAV (I)</t>
  </si>
  <si>
    <t>Copii</t>
  </si>
  <si>
    <t>Adulti</t>
  </si>
  <si>
    <t>ACCENTUAT (II)</t>
  </si>
  <si>
    <t>MEDIU (III)</t>
  </si>
  <si>
    <t>USOR (IV)</t>
  </si>
  <si>
    <t>I+II+III+IV</t>
  </si>
  <si>
    <t>COPII</t>
  </si>
  <si>
    <t>ADULTI</t>
  </si>
  <si>
    <t>C+A</t>
  </si>
  <si>
    <t>PERSOANE INCADRATE IN MUNCA  (ADULTI)</t>
  </si>
  <si>
    <t>PENSIONARI DE INVALIDITATE</t>
  </si>
  <si>
    <t>PENSIONARI LIMITA DE VIRSTA</t>
  </si>
  <si>
    <t>PENSIONARI URMASI, ORFANI SI VADUVE DE RAZBOI</t>
  </si>
  <si>
    <t>TOTAL (C+A)</t>
  </si>
  <si>
    <t xml:space="preserve">PERSOANE CU AFECTIUNI RENALE CARE NECESITA HEMODIALIZA </t>
  </si>
  <si>
    <t>I+II</t>
  </si>
  <si>
    <t>I</t>
  </si>
  <si>
    <t>II</t>
  </si>
  <si>
    <t>REPARTIZAREA PE GRADE DE HANDICAP ( din total )</t>
  </si>
  <si>
    <t>GENERAL</t>
  </si>
  <si>
    <t>NOTA: SE SCRIE NUMAI IN RINDURILE SI COLOANELE ALBE. COLOANELE / RANDURILE ALBASTRE CU CIFRE DE CULOARE ROSIE CONTIN FORMULE</t>
  </si>
  <si>
    <t>NOTA:</t>
  </si>
  <si>
    <t>I: GRAV</t>
  </si>
  <si>
    <t>II: ACCENTUAT</t>
  </si>
  <si>
    <t>III: MEDIU</t>
  </si>
  <si>
    <t>IV: USOR</t>
  </si>
  <si>
    <t>DIRECTOR GENERAL</t>
  </si>
  <si>
    <t xml:space="preserve">IANC GEANINA MARINA </t>
  </si>
  <si>
    <t>DIRECTOR GENERAL ADJUNCT</t>
  </si>
  <si>
    <t xml:space="preserve">        Serviciul Monitorizare, Strategii, Dezvoltare și Implementare Proiecte</t>
  </si>
  <si>
    <t xml:space="preserve">GRAMA SORINA CARMEN </t>
  </si>
  <si>
    <t xml:space="preserve">   Analiză Statistică, Incluziune Socială și Relația cu Autoritățile Publice Locale</t>
  </si>
  <si>
    <t xml:space="preserve">   Mihulet Svetlana Ionela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</si>
</sst>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8"/>
      <name val="Arial"/>
      <family val="2"/>
    </font>
    <font>
      <b/>
      <sz val="8"/>
      <color indexed="5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0" borderId="2" applyNumberFormat="0" applyFill="0" applyAlignment="0" applyProtection="0"/>
    <xf numFmtId="0" fontId="56" fillId="28" borderId="0" applyNumberFormat="0" applyBorder="0" applyAlignment="0" applyProtection="0"/>
    <xf numFmtId="0" fontId="57" fillId="27" borderId="3" applyNumberFormat="0" applyAlignment="0" applyProtection="0"/>
    <xf numFmtId="0" fontId="58" fillId="29" borderId="1" applyNumberForma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9" fillId="30" borderId="0" applyNumberFormat="0" applyBorder="0" applyAlignment="0" applyProtection="0"/>
    <xf numFmtId="0" fontId="51" fillId="31" borderId="4" applyNumberFormat="0" applyFont="0" applyAlignment="0" applyProtection="0"/>
    <xf numFmtId="9" fontId="5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18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/>
    </xf>
    <xf numFmtId="3" fontId="20" fillId="33" borderId="0" xfId="0" applyNumberFormat="1" applyFont="1" applyFill="1" applyAlignment="1">
      <alignment horizontal="center"/>
    </xf>
    <xf numFmtId="3" fontId="18" fillId="33" borderId="0" xfId="0" applyNumberFormat="1" applyFont="1" applyFill="1" applyAlignment="1">
      <alignment horizontal="center"/>
    </xf>
    <xf numFmtId="3" fontId="19" fillId="33" borderId="0" xfId="0" applyNumberFormat="1" applyFont="1" applyFill="1" applyAlignment="1">
      <alignment horizontal="center"/>
    </xf>
    <xf numFmtId="3" fontId="22" fillId="33" borderId="10" xfId="0" applyNumberFormat="1" applyFont="1" applyFill="1" applyBorder="1" applyAlignment="1">
      <alignment horizontal="center"/>
    </xf>
    <xf numFmtId="3" fontId="20" fillId="0" borderId="0" xfId="0" applyNumberFormat="1" applyFont="1" applyAlignment="1">
      <alignment/>
    </xf>
    <xf numFmtId="3" fontId="23" fillId="34" borderId="11" xfId="0" applyNumberFormat="1" applyFont="1" applyFill="1" applyBorder="1" applyAlignment="1">
      <alignment horizontal="center" vertical="center" wrapText="1"/>
    </xf>
    <xf numFmtId="3" fontId="23" fillId="34" borderId="11" xfId="0" applyNumberFormat="1" applyFont="1" applyFill="1" applyBorder="1" applyAlignment="1">
      <alignment horizontal="center" vertical="center"/>
    </xf>
    <xf numFmtId="3" fontId="20" fillId="34" borderId="12" xfId="0" applyNumberFormat="1" applyFont="1" applyFill="1" applyBorder="1" applyAlignment="1">
      <alignment horizontal="center" vertical="center" wrapText="1"/>
    </xf>
    <xf numFmtId="3" fontId="23" fillId="34" borderId="13" xfId="0" applyNumberFormat="1" applyFont="1" applyFill="1" applyBorder="1" applyAlignment="1">
      <alignment horizontal="center" vertical="center" wrapText="1"/>
    </xf>
    <xf numFmtId="3" fontId="23" fillId="34" borderId="13" xfId="0" applyNumberFormat="1" applyFont="1" applyFill="1" applyBorder="1" applyAlignment="1">
      <alignment horizontal="center" vertical="center"/>
    </xf>
    <xf numFmtId="3" fontId="23" fillId="34" borderId="14" xfId="0" applyNumberFormat="1" applyFont="1" applyFill="1" applyBorder="1" applyAlignment="1">
      <alignment horizontal="center" vertical="center"/>
    </xf>
    <xf numFmtId="3" fontId="22" fillId="34" borderId="11" xfId="0" applyNumberFormat="1" applyFont="1" applyFill="1" applyBorder="1" applyAlignment="1">
      <alignment horizontal="center" vertical="center"/>
    </xf>
    <xf numFmtId="3" fontId="20" fillId="35" borderId="0" xfId="0" applyNumberFormat="1" applyFont="1" applyFill="1" applyAlignment="1">
      <alignment horizontal="center" vertical="center"/>
    </xf>
    <xf numFmtId="3" fontId="22" fillId="36" borderId="15" xfId="0" applyNumberFormat="1" applyFont="1" applyFill="1" applyBorder="1" applyAlignment="1">
      <alignment horizontal="center" vertical="center" wrapText="1"/>
    </xf>
    <xf numFmtId="3" fontId="22" fillId="36" borderId="16" xfId="0" applyNumberFormat="1" applyFont="1" applyFill="1" applyBorder="1" applyAlignment="1">
      <alignment horizontal="center" vertical="center" wrapText="1"/>
    </xf>
    <xf numFmtId="3" fontId="22" fillId="36" borderId="17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/>
    </xf>
    <xf numFmtId="3" fontId="23" fillId="34" borderId="18" xfId="0" applyNumberFormat="1" applyFont="1" applyFill="1" applyBorder="1" applyAlignment="1">
      <alignment horizontal="center" vertical="center" wrapText="1"/>
    </xf>
    <xf numFmtId="3" fontId="23" fillId="34" borderId="18" xfId="0" applyNumberFormat="1" applyFont="1" applyFill="1" applyBorder="1" applyAlignment="1">
      <alignment horizontal="center" vertical="center"/>
    </xf>
    <xf numFmtId="3" fontId="20" fillId="34" borderId="19" xfId="0" applyNumberFormat="1" applyFont="1" applyFill="1" applyBorder="1" applyAlignment="1">
      <alignment horizontal="center" vertical="center" wrapText="1"/>
    </xf>
    <xf numFmtId="3" fontId="23" fillId="34" borderId="19" xfId="0" applyNumberFormat="1" applyFont="1" applyFill="1" applyBorder="1" applyAlignment="1">
      <alignment horizontal="center" vertical="center"/>
    </xf>
    <xf numFmtId="3" fontId="22" fillId="34" borderId="20" xfId="0" applyNumberFormat="1" applyFont="1" applyFill="1" applyBorder="1" applyAlignment="1">
      <alignment horizontal="center" vertical="center"/>
    </xf>
    <xf numFmtId="3" fontId="23" fillId="34" borderId="20" xfId="0" applyNumberFormat="1" applyFont="1" applyFill="1" applyBorder="1" applyAlignment="1">
      <alignment horizontal="center" vertical="center" wrapText="1"/>
    </xf>
    <xf numFmtId="3" fontId="23" fillId="34" borderId="20" xfId="0" applyNumberFormat="1" applyFont="1" applyFill="1" applyBorder="1" applyAlignment="1">
      <alignment horizontal="center" vertical="center"/>
    </xf>
    <xf numFmtId="3" fontId="20" fillId="34" borderId="12" xfId="0" applyNumberFormat="1" applyFont="1" applyFill="1" applyBorder="1" applyAlignment="1">
      <alignment horizontal="center" vertical="center"/>
    </xf>
    <xf numFmtId="3" fontId="25" fillId="37" borderId="13" xfId="0" applyNumberFormat="1" applyFont="1" applyFill="1" applyBorder="1" applyAlignment="1">
      <alignment horizontal="center" vertical="center"/>
    </xf>
    <xf numFmtId="3" fontId="26" fillId="37" borderId="20" xfId="0" applyNumberFormat="1" applyFont="1" applyFill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3" fontId="23" fillId="34" borderId="20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 wrapText="1"/>
    </xf>
    <xf numFmtId="3" fontId="22" fillId="34" borderId="14" xfId="0" applyNumberFormat="1" applyFont="1" applyFill="1" applyBorder="1" applyAlignment="1">
      <alignment horizontal="center" vertical="center"/>
    </xf>
    <xf numFmtId="3" fontId="22" fillId="34" borderId="21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23" fillId="34" borderId="20" xfId="0" applyNumberFormat="1" applyFont="1" applyFill="1" applyBorder="1" applyAlignment="1">
      <alignment horizontal="center"/>
    </xf>
    <xf numFmtId="3" fontId="23" fillId="34" borderId="22" xfId="0" applyNumberFormat="1" applyFont="1" applyFill="1" applyBorder="1" applyAlignment="1">
      <alignment horizontal="center"/>
    </xf>
    <xf numFmtId="3" fontId="22" fillId="34" borderId="11" xfId="0" applyNumberFormat="1" applyFont="1" applyFill="1" applyBorder="1" applyAlignment="1">
      <alignment horizontal="center" vertical="center" wrapText="1"/>
    </xf>
    <xf numFmtId="3" fontId="22" fillId="34" borderId="14" xfId="0" applyNumberFormat="1" applyFont="1" applyFill="1" applyBorder="1" applyAlignment="1">
      <alignment horizontal="center"/>
    </xf>
    <xf numFmtId="3" fontId="22" fillId="34" borderId="21" xfId="0" applyNumberFormat="1" applyFont="1" applyFill="1" applyBorder="1" applyAlignment="1">
      <alignment horizontal="center"/>
    </xf>
    <xf numFmtId="3" fontId="22" fillId="34" borderId="13" xfId="0" applyNumberFormat="1" applyFont="1" applyFill="1" applyBorder="1" applyAlignment="1">
      <alignment horizontal="center"/>
    </xf>
    <xf numFmtId="3" fontId="20" fillId="35" borderId="0" xfId="0" applyNumberFormat="1" applyFont="1" applyFill="1" applyAlignment="1">
      <alignment/>
    </xf>
    <xf numFmtId="3" fontId="23" fillId="34" borderId="23" xfId="0" applyNumberFormat="1" applyFont="1" applyFill="1" applyBorder="1" applyAlignment="1">
      <alignment horizontal="center"/>
    </xf>
    <xf numFmtId="3" fontId="22" fillId="34" borderId="20" xfId="0" applyNumberFormat="1" applyFont="1" applyFill="1" applyBorder="1" applyAlignment="1">
      <alignment horizontal="center" vertical="center" wrapText="1"/>
    </xf>
    <xf numFmtId="3" fontId="22" fillId="34" borderId="11" xfId="0" applyNumberFormat="1" applyFont="1" applyFill="1" applyBorder="1" applyAlignment="1">
      <alignment horizontal="center"/>
    </xf>
    <xf numFmtId="3" fontId="27" fillId="33" borderId="0" xfId="0" applyNumberFormat="1" applyFont="1" applyFill="1" applyAlignment="1">
      <alignment/>
    </xf>
    <xf numFmtId="0" fontId="28" fillId="33" borderId="24" xfId="0" applyFont="1" applyFill="1" applyBorder="1" applyAlignment="1">
      <alignment/>
    </xf>
    <xf numFmtId="0" fontId="28" fillId="33" borderId="24" xfId="0" applyFont="1" applyFill="1" applyBorder="1" applyAlignment="1">
      <alignment horizontal="center"/>
    </xf>
    <xf numFmtId="0" fontId="29" fillId="33" borderId="24" xfId="0" applyFont="1" applyFill="1" applyBorder="1" applyAlignment="1">
      <alignment/>
    </xf>
    <xf numFmtId="3" fontId="29" fillId="33" borderId="21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3" fontId="20" fillId="34" borderId="20" xfId="0" applyNumberFormat="1" applyFont="1" applyFill="1" applyBorder="1" applyAlignment="1">
      <alignment horizontal="center"/>
    </xf>
    <xf numFmtId="3" fontId="20" fillId="34" borderId="20" xfId="0" applyNumberFormat="1" applyFont="1" applyFill="1" applyBorder="1" applyAlignment="1">
      <alignment horizontal="left"/>
    </xf>
    <xf numFmtId="3" fontId="23" fillId="0" borderId="20" xfId="0" applyNumberFormat="1" applyFont="1" applyBorder="1" applyAlignment="1">
      <alignment horizontal="center"/>
    </xf>
    <xf numFmtId="3" fontId="22" fillId="34" borderId="20" xfId="0" applyNumberFormat="1" applyFont="1" applyFill="1" applyBorder="1" applyAlignment="1">
      <alignment horizontal="center"/>
    </xf>
    <xf numFmtId="3" fontId="30" fillId="0" borderId="0" xfId="0" applyNumberFormat="1" applyFont="1" applyAlignment="1">
      <alignment/>
    </xf>
    <xf numFmtId="3" fontId="20" fillId="34" borderId="13" xfId="0" applyNumberFormat="1" applyFont="1" applyFill="1" applyBorder="1" applyAlignment="1">
      <alignment horizontal="center"/>
    </xf>
    <xf numFmtId="3" fontId="20" fillId="34" borderId="13" xfId="0" applyNumberFormat="1" applyFont="1" applyFill="1" applyBorder="1" applyAlignment="1">
      <alignment horizontal="left"/>
    </xf>
    <xf numFmtId="3" fontId="23" fillId="34" borderId="13" xfId="0" applyNumberFormat="1" applyFont="1" applyFill="1" applyBorder="1" applyAlignment="1">
      <alignment horizontal="left"/>
    </xf>
    <xf numFmtId="3" fontId="23" fillId="34" borderId="13" xfId="0" applyNumberFormat="1" applyFont="1" applyFill="1" applyBorder="1" applyAlignment="1">
      <alignment horizontal="center"/>
    </xf>
    <xf numFmtId="3" fontId="31" fillId="33" borderId="0" xfId="0" applyNumberFormat="1" applyFont="1" applyFill="1" applyAlignment="1">
      <alignment/>
    </xf>
    <xf numFmtId="3" fontId="32" fillId="33" borderId="0" xfId="0" applyNumberFormat="1" applyFont="1" applyFill="1" applyAlignment="1">
      <alignment/>
    </xf>
    <xf numFmtId="3" fontId="33" fillId="33" borderId="0" xfId="0" applyNumberFormat="1" applyFont="1" applyFill="1" applyAlignment="1">
      <alignment/>
    </xf>
    <xf numFmtId="3" fontId="34" fillId="33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3" fontId="23" fillId="34" borderId="13" xfId="0" applyNumberFormat="1" applyFont="1" applyFill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3" fontId="35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3" fontId="37" fillId="33" borderId="0" xfId="0" applyNumberFormat="1" applyFont="1" applyFill="1" applyAlignment="1">
      <alignment/>
    </xf>
    <xf numFmtId="3" fontId="38" fillId="33" borderId="0" xfId="0" applyNumberFormat="1" applyFont="1" applyFill="1" applyAlignment="1">
      <alignment/>
    </xf>
    <xf numFmtId="3" fontId="37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3" fontId="41" fillId="33" borderId="0" xfId="0" applyNumberFormat="1" applyFont="1" applyFill="1" applyAlignment="1">
      <alignment/>
    </xf>
    <xf numFmtId="3" fontId="42" fillId="33" borderId="0" xfId="0" applyNumberFormat="1" applyFont="1" applyFill="1" applyAlignment="1">
      <alignment/>
    </xf>
    <xf numFmtId="3" fontId="41" fillId="0" borderId="0" xfId="0" applyNumberFormat="1" applyFont="1" applyAlignment="1">
      <alignment/>
    </xf>
    <xf numFmtId="3" fontId="43" fillId="34" borderId="13" xfId="0" applyNumberFormat="1" applyFont="1" applyFill="1" applyBorder="1" applyAlignment="1">
      <alignment horizontal="center"/>
    </xf>
    <xf numFmtId="3" fontId="43" fillId="34" borderId="13" xfId="0" applyNumberFormat="1" applyFont="1" applyFill="1" applyBorder="1" applyAlignment="1">
      <alignment horizontal="left"/>
    </xf>
    <xf numFmtId="3" fontId="43" fillId="0" borderId="0" xfId="0" applyNumberFormat="1" applyFont="1" applyAlignment="1">
      <alignment/>
    </xf>
    <xf numFmtId="3" fontId="44" fillId="34" borderId="13" xfId="0" applyNumberFormat="1" applyFont="1" applyFill="1" applyBorder="1" applyAlignment="1">
      <alignment horizontal="left"/>
    </xf>
    <xf numFmtId="3" fontId="44" fillId="0" borderId="0" xfId="0" applyNumberFormat="1" applyFont="1" applyAlignment="1">
      <alignment/>
    </xf>
    <xf numFmtId="3" fontId="27" fillId="33" borderId="0" xfId="0" applyNumberFormat="1" applyFont="1" applyFill="1" applyAlignment="1">
      <alignment horizontal="left"/>
    </xf>
    <xf numFmtId="3" fontId="32" fillId="33" borderId="0" xfId="0" applyNumberFormat="1" applyFont="1" applyFill="1" applyAlignment="1">
      <alignment horizontal="left"/>
    </xf>
    <xf numFmtId="3" fontId="31" fillId="0" borderId="0" xfId="0" applyNumberFormat="1" applyFont="1" applyAlignment="1">
      <alignment/>
    </xf>
    <xf numFmtId="3" fontId="45" fillId="34" borderId="13" xfId="0" applyNumberFormat="1" applyFont="1" applyFill="1" applyBorder="1" applyAlignment="1">
      <alignment horizontal="center"/>
    </xf>
    <xf numFmtId="3" fontId="45" fillId="34" borderId="13" xfId="0" applyNumberFormat="1" applyFont="1" applyFill="1" applyBorder="1" applyAlignment="1">
      <alignment horizontal="left"/>
    </xf>
    <xf numFmtId="3" fontId="45" fillId="0" borderId="0" xfId="0" applyNumberFormat="1" applyFont="1" applyAlignment="1">
      <alignment/>
    </xf>
    <xf numFmtId="3" fontId="23" fillId="33" borderId="13" xfId="0" applyNumberFormat="1" applyFont="1" applyFill="1" applyBorder="1" applyAlignment="1">
      <alignment horizontal="center"/>
    </xf>
    <xf numFmtId="3" fontId="46" fillId="34" borderId="13" xfId="0" applyNumberFormat="1" applyFont="1" applyFill="1" applyBorder="1" applyAlignment="1">
      <alignment horizontal="left"/>
    </xf>
    <xf numFmtId="3" fontId="47" fillId="33" borderId="0" xfId="0" applyNumberFormat="1" applyFont="1" applyFill="1" applyAlignment="1">
      <alignment/>
    </xf>
    <xf numFmtId="3" fontId="48" fillId="33" borderId="0" xfId="0" applyNumberFormat="1" applyFont="1" applyFill="1" applyAlignment="1">
      <alignment/>
    </xf>
    <xf numFmtId="3" fontId="47" fillId="0" borderId="0" xfId="0" applyNumberFormat="1" applyFont="1" applyAlignment="1">
      <alignment/>
    </xf>
    <xf numFmtId="3" fontId="47" fillId="34" borderId="13" xfId="0" applyNumberFormat="1" applyFont="1" applyFill="1" applyBorder="1" applyAlignment="1">
      <alignment horizontal="center"/>
    </xf>
    <xf numFmtId="3" fontId="47" fillId="34" borderId="13" xfId="0" applyNumberFormat="1" applyFont="1" applyFill="1" applyBorder="1" applyAlignment="1">
      <alignment horizontal="left"/>
    </xf>
    <xf numFmtId="3" fontId="48" fillId="34" borderId="13" xfId="0" applyNumberFormat="1" applyFont="1" applyFill="1" applyBorder="1" applyAlignment="1">
      <alignment horizontal="center"/>
    </xf>
    <xf numFmtId="3" fontId="48" fillId="34" borderId="13" xfId="0" applyNumberFormat="1" applyFont="1" applyFill="1" applyBorder="1" applyAlignment="1">
      <alignment horizontal="left"/>
    </xf>
    <xf numFmtId="3" fontId="49" fillId="33" borderId="0" xfId="0" applyNumberFormat="1" applyFont="1" applyFill="1" applyAlignment="1">
      <alignment/>
    </xf>
    <xf numFmtId="3" fontId="49" fillId="0" borderId="0" xfId="0" applyNumberFormat="1" applyFont="1" applyAlignment="1">
      <alignment/>
    </xf>
    <xf numFmtId="3" fontId="50" fillId="34" borderId="13" xfId="0" applyNumberFormat="1" applyFont="1" applyFill="1" applyBorder="1" applyAlignment="1">
      <alignment horizontal="center"/>
    </xf>
    <xf numFmtId="3" fontId="22" fillId="34" borderId="13" xfId="0" applyNumberFormat="1" applyFont="1" applyFill="1" applyBorder="1" applyAlignment="1">
      <alignment horizontal="left"/>
    </xf>
    <xf numFmtId="3" fontId="50" fillId="0" borderId="0" xfId="0" applyNumberFormat="1" applyFont="1" applyAlignment="1">
      <alignment/>
    </xf>
    <xf numFmtId="3" fontId="27" fillId="34" borderId="13" xfId="0" applyNumberFormat="1" applyFont="1" applyFill="1" applyBorder="1" applyAlignment="1">
      <alignment horizontal="left"/>
    </xf>
    <xf numFmtId="3" fontId="27" fillId="34" borderId="13" xfId="0" applyNumberFormat="1" applyFont="1" applyFill="1" applyBorder="1" applyAlignment="1">
      <alignment horizontal="center"/>
    </xf>
    <xf numFmtId="3" fontId="22" fillId="33" borderId="25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%201%20-%20N%205%20Trim%201%202020%20%20%20%20%20aplicat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 1 aplicatie"/>
      <sheetName val="N 1 RURAL - URBAN"/>
      <sheetName val="N 2 aplicatie"/>
      <sheetName val="N 3 aplicatie"/>
      <sheetName val="N 4 aplicatie"/>
      <sheetName val="N 5 aplicatie"/>
      <sheetName val="Foaie1"/>
    </sheetNames>
    <sheetDataSet>
      <sheetData sheetId="2">
        <row r="78">
          <cell r="D78">
            <v>20639</v>
          </cell>
        </row>
        <row r="79">
          <cell r="D79">
            <v>1294</v>
          </cell>
        </row>
        <row r="80">
          <cell r="D80">
            <v>19345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zoomScale="90" zoomScaleNormal="90" zoomScalePageLayoutView="0" workbookViewId="0" topLeftCell="A1">
      <selection activeCell="A1" sqref="A1:P84"/>
    </sheetView>
  </sheetViews>
  <sheetFormatPr defaultColWidth="9.140625" defaultRowHeight="12.75"/>
  <cols>
    <col min="1" max="1" width="7.57421875" style="11" customWidth="1"/>
    <col min="2" max="2" width="3.28125" style="11" customWidth="1"/>
    <col min="3" max="3" width="12.421875" style="11" customWidth="1"/>
    <col min="4" max="4" width="13.28125" style="11" customWidth="1"/>
    <col min="5" max="5" width="10.140625" style="11" customWidth="1"/>
    <col min="6" max="6" width="11.7109375" style="112" customWidth="1"/>
    <col min="7" max="7" width="9.57421875" style="112" customWidth="1"/>
    <col min="8" max="8" width="7.8515625" style="112" customWidth="1"/>
    <col min="9" max="9" width="15.00390625" style="112" customWidth="1"/>
    <col min="10" max="10" width="7.8515625" style="112" customWidth="1"/>
    <col min="11" max="11" width="11.00390625" style="11" bestFit="1" customWidth="1"/>
    <col min="12" max="12" width="8.8515625" style="11" customWidth="1"/>
    <col min="13" max="13" width="9.7109375" style="11" bestFit="1" customWidth="1"/>
    <col min="14" max="14" width="15.421875" style="11" customWidth="1"/>
    <col min="15" max="15" width="16.7109375" style="11" customWidth="1"/>
    <col min="16" max="16" width="13.28125" style="11" customWidth="1"/>
    <col min="17" max="17" width="0.9921875" style="11" customWidth="1"/>
    <col min="18" max="18" width="9.140625" style="11" customWidth="1"/>
    <col min="19" max="19" width="11.57421875" style="11" customWidth="1"/>
    <col min="20" max="20" width="12.421875" style="11" customWidth="1"/>
    <col min="21" max="16384" width="9.140625" style="11" customWidth="1"/>
  </cols>
  <sheetData>
    <row r="1" spans="1:16" s="6" customFormat="1" ht="12.75">
      <c r="A1" s="1" t="s">
        <v>0</v>
      </c>
      <c r="B1" s="2"/>
      <c r="C1" s="2"/>
      <c r="D1" s="3"/>
      <c r="E1" s="3"/>
      <c r="F1" s="3"/>
      <c r="G1" s="3" t="s">
        <v>1</v>
      </c>
      <c r="H1" s="2"/>
      <c r="I1" s="2"/>
      <c r="J1" s="4" t="s">
        <v>2</v>
      </c>
      <c r="K1" s="5"/>
      <c r="M1" s="7" t="s">
        <v>3</v>
      </c>
      <c r="N1" s="2"/>
      <c r="O1" s="8"/>
      <c r="P1" s="8"/>
    </row>
    <row r="2" spans="1:16" s="6" customFormat="1" ht="12.75">
      <c r="A2" s="2"/>
      <c r="B2" s="2"/>
      <c r="C2" s="9" t="s">
        <v>4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 customHeight="1" thickBot="1">
      <c r="A3" s="10" t="s">
        <v>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20" s="23" customFormat="1" ht="24" customHeight="1" thickBot="1">
      <c r="A4" s="12" t="s">
        <v>6</v>
      </c>
      <c r="B4" s="12" t="s">
        <v>7</v>
      </c>
      <c r="C4" s="13" t="s">
        <v>8</v>
      </c>
      <c r="D4" s="13" t="s">
        <v>9</v>
      </c>
      <c r="E4" s="14" t="s">
        <v>10</v>
      </c>
      <c r="F4" s="15" t="s">
        <v>11</v>
      </c>
      <c r="G4" s="16" t="s">
        <v>12</v>
      </c>
      <c r="H4" s="16" t="s">
        <v>13</v>
      </c>
      <c r="I4" s="17" t="s">
        <v>14</v>
      </c>
      <c r="J4" s="16" t="s">
        <v>15</v>
      </c>
      <c r="K4" s="16" t="s">
        <v>16</v>
      </c>
      <c r="L4" s="16" t="s">
        <v>17</v>
      </c>
      <c r="M4" s="17" t="s">
        <v>18</v>
      </c>
      <c r="N4" s="17" t="s">
        <v>19</v>
      </c>
      <c r="O4" s="16" t="s">
        <v>20</v>
      </c>
      <c r="P4" s="18" t="s">
        <v>8</v>
      </c>
      <c r="Q4" s="19"/>
      <c r="R4" s="20" t="s">
        <v>21</v>
      </c>
      <c r="S4" s="21" t="s">
        <v>22</v>
      </c>
      <c r="T4" s="22" t="s">
        <v>23</v>
      </c>
    </row>
    <row r="5" spans="1:17" s="23" customFormat="1" ht="11.25">
      <c r="A5" s="24"/>
      <c r="B5" s="24"/>
      <c r="C5" s="25"/>
      <c r="D5" s="25"/>
      <c r="E5" s="26"/>
      <c r="F5" s="27" t="s">
        <v>24</v>
      </c>
      <c r="G5" s="27" t="s">
        <v>24</v>
      </c>
      <c r="H5" s="27" t="s">
        <v>24</v>
      </c>
      <c r="I5" s="27" t="s">
        <v>24</v>
      </c>
      <c r="J5" s="27" t="s">
        <v>24</v>
      </c>
      <c r="K5" s="27" t="s">
        <v>24</v>
      </c>
      <c r="L5" s="27" t="s">
        <v>24</v>
      </c>
      <c r="M5" s="27" t="s">
        <v>24</v>
      </c>
      <c r="N5" s="27" t="s">
        <v>24</v>
      </c>
      <c r="O5" s="27" t="s">
        <v>24</v>
      </c>
      <c r="P5" s="28"/>
      <c r="Q5" s="19"/>
    </row>
    <row r="6" spans="1:17" s="23" customFormat="1" ht="12" thickBot="1">
      <c r="A6" s="29"/>
      <c r="B6" s="29"/>
      <c r="C6" s="30"/>
      <c r="D6" s="30"/>
      <c r="E6" s="31" t="s">
        <v>25</v>
      </c>
      <c r="F6" s="32">
        <v>1</v>
      </c>
      <c r="G6" s="32">
        <v>2</v>
      </c>
      <c r="H6" s="32">
        <v>3</v>
      </c>
      <c r="I6" s="32">
        <v>4</v>
      </c>
      <c r="J6" s="32">
        <v>5</v>
      </c>
      <c r="K6" s="32">
        <v>6</v>
      </c>
      <c r="L6" s="32">
        <v>7</v>
      </c>
      <c r="M6" s="32">
        <v>8</v>
      </c>
      <c r="N6" s="32">
        <v>9</v>
      </c>
      <c r="O6" s="32">
        <v>10</v>
      </c>
      <c r="P6" s="33">
        <v>11</v>
      </c>
      <c r="Q6" s="19"/>
    </row>
    <row r="7" spans="1:25" s="23" customFormat="1" ht="24" customHeight="1" thickBot="1">
      <c r="A7" s="34" t="s">
        <v>26</v>
      </c>
      <c r="B7" s="35">
        <v>1</v>
      </c>
      <c r="C7" s="36" t="s">
        <v>27</v>
      </c>
      <c r="D7" s="37" t="s">
        <v>28</v>
      </c>
      <c r="E7" s="38"/>
      <c r="F7" s="39">
        <f>SUM(F8+F9)</f>
        <v>6052</v>
      </c>
      <c r="G7" s="39">
        <f>SUM(G8+G9)</f>
        <v>3946</v>
      </c>
      <c r="H7" s="39">
        <f aca="true" t="shared" si="0" ref="H7:P7">SUM(H8+H9)</f>
        <v>597</v>
      </c>
      <c r="I7" s="39">
        <f t="shared" si="0"/>
        <v>2427</v>
      </c>
      <c r="J7" s="39">
        <f t="shared" si="0"/>
        <v>3529</v>
      </c>
      <c r="K7" s="39">
        <f t="shared" si="0"/>
        <v>1827</v>
      </c>
      <c r="L7" s="39">
        <f t="shared" si="0"/>
        <v>1745</v>
      </c>
      <c r="M7" s="39">
        <f t="shared" si="0"/>
        <v>249</v>
      </c>
      <c r="N7" s="39">
        <f>SUM(N8+N9)</f>
        <v>263</v>
      </c>
      <c r="O7" s="39">
        <f t="shared" si="0"/>
        <v>4</v>
      </c>
      <c r="P7" s="39">
        <f t="shared" si="0"/>
        <v>20639</v>
      </c>
      <c r="Q7" s="19"/>
      <c r="R7" s="20" t="b">
        <f>IF(,P7='[1]N 2 aplicatie'!D78,P7='[1]N 2 aplicatie'!D78)</f>
        <v>1</v>
      </c>
      <c r="S7" s="21" t="b">
        <f>IF(,P8='[1]N 2 aplicatie'!D79,P8='[1]N 2 aplicatie'!D79)</f>
        <v>1</v>
      </c>
      <c r="T7" s="22" t="b">
        <f>IF(,P9='[1]N 2 aplicatie'!D80,P9='[1]N 2 aplicatie'!D80)</f>
        <v>1</v>
      </c>
      <c r="Y7" s="40"/>
    </row>
    <row r="8" spans="1:17" ht="11.25">
      <c r="A8" s="41" t="str">
        <f>$A$7</f>
        <v>HD</v>
      </c>
      <c r="B8" s="42">
        <v>2</v>
      </c>
      <c r="C8" s="43" t="s">
        <v>29</v>
      </c>
      <c r="D8" s="44" t="s">
        <v>30</v>
      </c>
      <c r="E8" s="45"/>
      <c r="F8" s="46">
        <f>SUM(F19+F49+F53)</f>
        <v>138</v>
      </c>
      <c r="G8" s="46">
        <f aca="true" t="shared" si="1" ref="G8:O8">SUM(G19+G49+G53)</f>
        <v>330</v>
      </c>
      <c r="H8" s="46">
        <f t="shared" si="1"/>
        <v>38</v>
      </c>
      <c r="I8" s="46">
        <f t="shared" si="1"/>
        <v>47</v>
      </c>
      <c r="J8" s="46">
        <f t="shared" si="1"/>
        <v>212</v>
      </c>
      <c r="K8" s="46">
        <f t="shared" si="1"/>
        <v>219</v>
      </c>
      <c r="L8" s="46">
        <f t="shared" si="1"/>
        <v>257</v>
      </c>
      <c r="M8" s="46">
        <f t="shared" si="1"/>
        <v>6</v>
      </c>
      <c r="N8" s="46">
        <f>SUM(N19+N49+N53)</f>
        <v>47</v>
      </c>
      <c r="O8" s="46">
        <f t="shared" si="1"/>
        <v>0</v>
      </c>
      <c r="P8" s="46">
        <f>SUM(P19+P49+P53)</f>
        <v>1294</v>
      </c>
      <c r="Q8" s="47"/>
    </row>
    <row r="9" spans="1:17" ht="11.25">
      <c r="A9" s="41" t="str">
        <f>$A$7</f>
        <v>HD</v>
      </c>
      <c r="B9" s="48">
        <v>3</v>
      </c>
      <c r="C9" s="49"/>
      <c r="D9" s="44" t="s">
        <v>31</v>
      </c>
      <c r="E9" s="45"/>
      <c r="F9" s="50">
        <f>SUM(F20+F27+F33+F39+F50+F54)</f>
        <v>5914</v>
      </c>
      <c r="G9" s="50">
        <f>SUM(G20+G27+G33+G39+G50+G54+G55)</f>
        <v>3616</v>
      </c>
      <c r="H9" s="50">
        <f aca="true" t="shared" si="2" ref="H9:O9">SUM(H20+H27+H33+H39+H50+H54)</f>
        <v>559</v>
      </c>
      <c r="I9" s="50">
        <f t="shared" si="2"/>
        <v>2380</v>
      </c>
      <c r="J9" s="50">
        <f t="shared" si="2"/>
        <v>3317</v>
      </c>
      <c r="K9" s="50">
        <f t="shared" si="2"/>
        <v>1608</v>
      </c>
      <c r="L9" s="50">
        <f t="shared" si="2"/>
        <v>1488</v>
      </c>
      <c r="M9" s="50">
        <f t="shared" si="2"/>
        <v>243</v>
      </c>
      <c r="N9" s="50">
        <f>SUM(N20+N27+N33+N39+N50+N54)</f>
        <v>216</v>
      </c>
      <c r="O9" s="50">
        <f t="shared" si="2"/>
        <v>4</v>
      </c>
      <c r="P9" s="50">
        <f>SUM(P20+P27+P33+P39+P50+P54+P55)</f>
        <v>19345</v>
      </c>
      <c r="Q9" s="47"/>
    </row>
    <row r="10" spans="1:16" s="56" customFormat="1" ht="12">
      <c r="A10" s="51" t="s">
        <v>32</v>
      </c>
      <c r="B10" s="52"/>
      <c r="C10" s="52"/>
      <c r="D10" s="52"/>
      <c r="E10" s="52"/>
      <c r="F10" s="52"/>
      <c r="G10" s="52"/>
      <c r="H10" s="52"/>
      <c r="I10" s="52"/>
      <c r="J10" s="52"/>
      <c r="K10" s="53"/>
      <c r="L10" s="54"/>
      <c r="M10" s="54"/>
      <c r="N10" s="54"/>
      <c r="O10" s="54"/>
      <c r="P10" s="55"/>
    </row>
    <row r="11" spans="1:16" s="61" customFormat="1" ht="11.25">
      <c r="A11" s="41" t="str">
        <f>$A$7</f>
        <v>HD</v>
      </c>
      <c r="B11" s="57">
        <v>4</v>
      </c>
      <c r="C11" s="58" t="s">
        <v>8</v>
      </c>
      <c r="D11" s="57" t="s">
        <v>33</v>
      </c>
      <c r="E11" s="57" t="s">
        <v>34</v>
      </c>
      <c r="F11" s="59">
        <v>60</v>
      </c>
      <c r="G11" s="59">
        <v>122</v>
      </c>
      <c r="H11" s="59">
        <v>13</v>
      </c>
      <c r="I11" s="59">
        <v>7</v>
      </c>
      <c r="J11" s="59">
        <v>102</v>
      </c>
      <c r="K11" s="59">
        <v>198</v>
      </c>
      <c r="L11" s="59">
        <v>163</v>
      </c>
      <c r="M11" s="59">
        <v>2</v>
      </c>
      <c r="N11" s="59">
        <v>30</v>
      </c>
      <c r="O11" s="59">
        <v>0</v>
      </c>
      <c r="P11" s="60">
        <f>SUM(F11:O11)</f>
        <v>697</v>
      </c>
    </row>
    <row r="12" spans="1:16" s="61" customFormat="1" ht="11.25">
      <c r="A12" s="41" t="str">
        <f aca="true" t="shared" si="3" ref="A12:A21">$A$7</f>
        <v>HD</v>
      </c>
      <c r="B12" s="62">
        <v>5</v>
      </c>
      <c r="C12" s="63" t="s">
        <v>8</v>
      </c>
      <c r="D12" s="57" t="s">
        <v>33</v>
      </c>
      <c r="E12" s="62" t="s">
        <v>35</v>
      </c>
      <c r="F12" s="59">
        <v>388</v>
      </c>
      <c r="G12" s="59">
        <v>115</v>
      </c>
      <c r="H12" s="59">
        <v>2</v>
      </c>
      <c r="I12" s="59">
        <v>202</v>
      </c>
      <c r="J12" s="59">
        <v>488</v>
      </c>
      <c r="K12" s="59">
        <v>185</v>
      </c>
      <c r="L12" s="59">
        <v>242</v>
      </c>
      <c r="M12" s="59">
        <v>121</v>
      </c>
      <c r="N12" s="59">
        <v>13</v>
      </c>
      <c r="O12" s="59">
        <v>0</v>
      </c>
      <c r="P12" s="60">
        <f aca="true" t="shared" si="4" ref="P12:P18">SUM(F12:O12)</f>
        <v>1756</v>
      </c>
    </row>
    <row r="13" spans="1:16" s="61" customFormat="1" ht="11.25">
      <c r="A13" s="41" t="str">
        <f t="shared" si="3"/>
        <v>HD</v>
      </c>
      <c r="B13" s="57">
        <v>6</v>
      </c>
      <c r="C13" s="63" t="s">
        <v>8</v>
      </c>
      <c r="D13" s="62" t="s">
        <v>36</v>
      </c>
      <c r="E13" s="57" t="s">
        <v>34</v>
      </c>
      <c r="F13" s="59">
        <v>20</v>
      </c>
      <c r="G13" s="59">
        <v>66</v>
      </c>
      <c r="H13" s="59">
        <v>12</v>
      </c>
      <c r="I13" s="59">
        <v>14</v>
      </c>
      <c r="J13" s="59">
        <v>13</v>
      </c>
      <c r="K13" s="59">
        <v>17</v>
      </c>
      <c r="L13" s="59">
        <v>36</v>
      </c>
      <c r="M13" s="59">
        <v>4</v>
      </c>
      <c r="N13" s="59">
        <v>11</v>
      </c>
      <c r="O13" s="59">
        <v>0</v>
      </c>
      <c r="P13" s="60">
        <f t="shared" si="4"/>
        <v>193</v>
      </c>
    </row>
    <row r="14" spans="1:16" s="61" customFormat="1" ht="11.25">
      <c r="A14" s="41" t="str">
        <f t="shared" si="3"/>
        <v>HD</v>
      </c>
      <c r="B14" s="62">
        <v>7</v>
      </c>
      <c r="C14" s="63" t="s">
        <v>8</v>
      </c>
      <c r="D14" s="62" t="s">
        <v>36</v>
      </c>
      <c r="E14" s="62" t="s">
        <v>35</v>
      </c>
      <c r="F14" s="59">
        <v>456</v>
      </c>
      <c r="G14" s="59">
        <v>497</v>
      </c>
      <c r="H14" s="59">
        <v>222</v>
      </c>
      <c r="I14" s="59">
        <v>189</v>
      </c>
      <c r="J14" s="59">
        <v>850</v>
      </c>
      <c r="K14" s="59">
        <v>380</v>
      </c>
      <c r="L14" s="59">
        <v>287</v>
      </c>
      <c r="M14" s="59">
        <v>9</v>
      </c>
      <c r="N14" s="59">
        <v>18</v>
      </c>
      <c r="O14" s="59">
        <v>1</v>
      </c>
      <c r="P14" s="60">
        <f t="shared" si="4"/>
        <v>2909</v>
      </c>
    </row>
    <row r="15" spans="1:16" s="61" customFormat="1" ht="11.25">
      <c r="A15" s="41" t="str">
        <f t="shared" si="3"/>
        <v>HD</v>
      </c>
      <c r="B15" s="57">
        <v>8</v>
      </c>
      <c r="C15" s="63" t="s">
        <v>8</v>
      </c>
      <c r="D15" s="62" t="s">
        <v>37</v>
      </c>
      <c r="E15" s="57" t="s">
        <v>34</v>
      </c>
      <c r="F15" s="59">
        <v>46</v>
      </c>
      <c r="G15" s="59">
        <v>105</v>
      </c>
      <c r="H15" s="59">
        <v>13</v>
      </c>
      <c r="I15" s="59">
        <v>26</v>
      </c>
      <c r="J15" s="59">
        <v>96</v>
      </c>
      <c r="K15" s="59">
        <v>4</v>
      </c>
      <c r="L15" s="59">
        <v>54</v>
      </c>
      <c r="M15" s="59">
        <v>0</v>
      </c>
      <c r="N15" s="59">
        <v>6</v>
      </c>
      <c r="O15" s="59">
        <v>0</v>
      </c>
      <c r="P15" s="60">
        <f t="shared" si="4"/>
        <v>350</v>
      </c>
    </row>
    <row r="16" spans="1:16" s="61" customFormat="1" ht="11.25">
      <c r="A16" s="41" t="str">
        <f t="shared" si="3"/>
        <v>HD</v>
      </c>
      <c r="B16" s="62">
        <v>9</v>
      </c>
      <c r="C16" s="63" t="s">
        <v>8</v>
      </c>
      <c r="D16" s="62" t="s">
        <v>37</v>
      </c>
      <c r="E16" s="62" t="s">
        <v>35</v>
      </c>
      <c r="F16" s="59">
        <v>109</v>
      </c>
      <c r="G16" s="59">
        <v>34</v>
      </c>
      <c r="H16" s="59">
        <v>4</v>
      </c>
      <c r="I16" s="59">
        <v>32</v>
      </c>
      <c r="J16" s="59">
        <v>111</v>
      </c>
      <c r="K16" s="59">
        <v>15</v>
      </c>
      <c r="L16" s="59">
        <v>16</v>
      </c>
      <c r="M16" s="59">
        <v>0</v>
      </c>
      <c r="N16" s="59">
        <v>1</v>
      </c>
      <c r="O16" s="59">
        <v>0</v>
      </c>
      <c r="P16" s="60">
        <f t="shared" si="4"/>
        <v>322</v>
      </c>
    </row>
    <row r="17" spans="1:16" s="61" customFormat="1" ht="11.25">
      <c r="A17" s="41" t="str">
        <f t="shared" si="3"/>
        <v>HD</v>
      </c>
      <c r="B17" s="57">
        <v>10</v>
      </c>
      <c r="C17" s="63" t="s">
        <v>8</v>
      </c>
      <c r="D17" s="62" t="s">
        <v>38</v>
      </c>
      <c r="E17" s="57" t="s">
        <v>34</v>
      </c>
      <c r="F17" s="59">
        <v>12</v>
      </c>
      <c r="G17" s="59">
        <v>37</v>
      </c>
      <c r="H17" s="59">
        <v>0</v>
      </c>
      <c r="I17" s="59">
        <v>0</v>
      </c>
      <c r="J17" s="59">
        <v>1</v>
      </c>
      <c r="K17" s="59">
        <v>0</v>
      </c>
      <c r="L17" s="59">
        <v>4</v>
      </c>
      <c r="M17" s="59">
        <v>0</v>
      </c>
      <c r="N17" s="59">
        <v>0</v>
      </c>
      <c r="O17" s="59">
        <v>0</v>
      </c>
      <c r="P17" s="60">
        <f t="shared" si="4"/>
        <v>54</v>
      </c>
    </row>
    <row r="18" spans="1:16" s="61" customFormat="1" ht="11.25">
      <c r="A18" s="41" t="str">
        <f t="shared" si="3"/>
        <v>HD</v>
      </c>
      <c r="B18" s="62">
        <v>11</v>
      </c>
      <c r="C18" s="63" t="s">
        <v>8</v>
      </c>
      <c r="D18" s="62" t="s">
        <v>38</v>
      </c>
      <c r="E18" s="62" t="s">
        <v>35</v>
      </c>
      <c r="F18" s="59">
        <v>15</v>
      </c>
      <c r="G18" s="59">
        <v>10</v>
      </c>
      <c r="H18" s="59">
        <v>0</v>
      </c>
      <c r="I18" s="59">
        <v>3</v>
      </c>
      <c r="J18" s="59">
        <v>10</v>
      </c>
      <c r="K18" s="59">
        <v>1</v>
      </c>
      <c r="L18" s="59">
        <v>2</v>
      </c>
      <c r="M18" s="59">
        <v>0</v>
      </c>
      <c r="N18" s="59">
        <v>0</v>
      </c>
      <c r="O18" s="59">
        <v>0</v>
      </c>
      <c r="P18" s="60">
        <f t="shared" si="4"/>
        <v>41</v>
      </c>
    </row>
    <row r="19" spans="1:16" s="61" customFormat="1" ht="11.25">
      <c r="A19" s="41" t="str">
        <f t="shared" si="3"/>
        <v>HD</v>
      </c>
      <c r="B19" s="57">
        <v>12</v>
      </c>
      <c r="C19" s="64" t="s">
        <v>8</v>
      </c>
      <c r="D19" s="65" t="s">
        <v>39</v>
      </c>
      <c r="E19" s="65" t="s">
        <v>40</v>
      </c>
      <c r="F19" s="60">
        <f>F11+F13+F15+F17</f>
        <v>138</v>
      </c>
      <c r="G19" s="60">
        <f aca="true" t="shared" si="5" ref="G19:O20">G11+G13+G15+G17</f>
        <v>330</v>
      </c>
      <c r="H19" s="60">
        <f t="shared" si="5"/>
        <v>38</v>
      </c>
      <c r="I19" s="60">
        <f t="shared" si="5"/>
        <v>47</v>
      </c>
      <c r="J19" s="60">
        <f t="shared" si="5"/>
        <v>212</v>
      </c>
      <c r="K19" s="60">
        <f t="shared" si="5"/>
        <v>219</v>
      </c>
      <c r="L19" s="60">
        <f t="shared" si="5"/>
        <v>257</v>
      </c>
      <c r="M19" s="60">
        <f t="shared" si="5"/>
        <v>6</v>
      </c>
      <c r="N19" s="60">
        <f>N11+N13+N15+N17</f>
        <v>47</v>
      </c>
      <c r="O19" s="60">
        <f t="shared" si="5"/>
        <v>0</v>
      </c>
      <c r="P19" s="60">
        <f>P11+P13+P15+P17</f>
        <v>1294</v>
      </c>
    </row>
    <row r="20" spans="1:16" s="61" customFormat="1" ht="11.25">
      <c r="A20" s="41" t="str">
        <f t="shared" si="3"/>
        <v>HD</v>
      </c>
      <c r="B20" s="62">
        <v>13</v>
      </c>
      <c r="C20" s="64" t="s">
        <v>8</v>
      </c>
      <c r="D20" s="65" t="s">
        <v>39</v>
      </c>
      <c r="E20" s="65" t="s">
        <v>41</v>
      </c>
      <c r="F20" s="60">
        <f>F12+F14+F16+F18</f>
        <v>968</v>
      </c>
      <c r="G20" s="60">
        <f t="shared" si="5"/>
        <v>656</v>
      </c>
      <c r="H20" s="60">
        <f t="shared" si="5"/>
        <v>228</v>
      </c>
      <c r="I20" s="60">
        <f t="shared" si="5"/>
        <v>426</v>
      </c>
      <c r="J20" s="60">
        <f t="shared" si="5"/>
        <v>1459</v>
      </c>
      <c r="K20" s="60">
        <f t="shared" si="5"/>
        <v>581</v>
      </c>
      <c r="L20" s="60">
        <f t="shared" si="5"/>
        <v>547</v>
      </c>
      <c r="M20" s="60">
        <f t="shared" si="5"/>
        <v>130</v>
      </c>
      <c r="N20" s="60">
        <f>N12+N14+N16+N18</f>
        <v>32</v>
      </c>
      <c r="O20" s="60">
        <f t="shared" si="5"/>
        <v>1</v>
      </c>
      <c r="P20" s="60">
        <f>P12+P14+P16+P18</f>
        <v>5028</v>
      </c>
    </row>
    <row r="21" spans="1:16" s="61" customFormat="1" ht="11.25">
      <c r="A21" s="41" t="str">
        <f t="shared" si="3"/>
        <v>HD</v>
      </c>
      <c r="B21" s="57">
        <v>14</v>
      </c>
      <c r="C21" s="64" t="s">
        <v>8</v>
      </c>
      <c r="D21" s="65" t="s">
        <v>39</v>
      </c>
      <c r="E21" s="65" t="s">
        <v>42</v>
      </c>
      <c r="F21" s="60">
        <f>F19+F20</f>
        <v>1106</v>
      </c>
      <c r="G21" s="60">
        <f aca="true" t="shared" si="6" ref="G21:P21">G19+G20</f>
        <v>986</v>
      </c>
      <c r="H21" s="60">
        <f t="shared" si="6"/>
        <v>266</v>
      </c>
      <c r="I21" s="60">
        <f t="shared" si="6"/>
        <v>473</v>
      </c>
      <c r="J21" s="60">
        <f t="shared" si="6"/>
        <v>1671</v>
      </c>
      <c r="K21" s="60">
        <f t="shared" si="6"/>
        <v>800</v>
      </c>
      <c r="L21" s="60">
        <f t="shared" si="6"/>
        <v>804</v>
      </c>
      <c r="M21" s="60">
        <f t="shared" si="6"/>
        <v>136</v>
      </c>
      <c r="N21" s="60">
        <f t="shared" si="6"/>
        <v>79</v>
      </c>
      <c r="O21" s="60">
        <f t="shared" si="6"/>
        <v>1</v>
      </c>
      <c r="P21" s="60">
        <f t="shared" si="6"/>
        <v>6322</v>
      </c>
    </row>
    <row r="22" spans="1:16" s="70" customFormat="1" ht="12">
      <c r="A22" s="51" t="s">
        <v>43</v>
      </c>
      <c r="B22" s="66"/>
      <c r="C22" s="66"/>
      <c r="D22" s="66"/>
      <c r="E22" s="66"/>
      <c r="F22" s="67"/>
      <c r="G22" s="67"/>
      <c r="H22" s="68"/>
      <c r="I22" s="68"/>
      <c r="J22" s="68"/>
      <c r="K22" s="69"/>
      <c r="L22" s="69"/>
      <c r="M22" s="69"/>
      <c r="N22" s="69"/>
      <c r="O22" s="69"/>
      <c r="P22" s="69"/>
    </row>
    <row r="23" spans="1:16" s="73" customFormat="1" ht="12" customHeight="1">
      <c r="A23" s="71" t="str">
        <f>$A$7</f>
        <v>HD</v>
      </c>
      <c r="B23" s="62">
        <v>15</v>
      </c>
      <c r="C23" s="63" t="s">
        <v>8</v>
      </c>
      <c r="D23" s="62" t="s">
        <v>33</v>
      </c>
      <c r="E23" s="62" t="s">
        <v>35</v>
      </c>
      <c r="F23" s="72">
        <v>27</v>
      </c>
      <c r="G23" s="72">
        <v>40</v>
      </c>
      <c r="H23" s="72">
        <v>0</v>
      </c>
      <c r="I23" s="72">
        <v>15</v>
      </c>
      <c r="J23" s="72">
        <v>2</v>
      </c>
      <c r="K23" s="72">
        <v>3</v>
      </c>
      <c r="L23" s="72">
        <v>5</v>
      </c>
      <c r="M23" s="72">
        <v>6</v>
      </c>
      <c r="N23" s="72">
        <v>2</v>
      </c>
      <c r="O23" s="72">
        <v>0</v>
      </c>
      <c r="P23" s="46">
        <f>SUM(F23:O23)</f>
        <v>100</v>
      </c>
    </row>
    <row r="24" spans="1:16" s="73" customFormat="1" ht="11.25">
      <c r="A24" s="41" t="str">
        <f>$A$7</f>
        <v>HD</v>
      </c>
      <c r="B24" s="62">
        <v>16</v>
      </c>
      <c r="C24" s="63" t="s">
        <v>8</v>
      </c>
      <c r="D24" s="62" t="s">
        <v>36</v>
      </c>
      <c r="E24" s="62" t="s">
        <v>35</v>
      </c>
      <c r="F24" s="59">
        <v>168</v>
      </c>
      <c r="G24" s="59">
        <v>269</v>
      </c>
      <c r="H24" s="59">
        <v>86</v>
      </c>
      <c r="I24" s="59">
        <v>34</v>
      </c>
      <c r="J24" s="59">
        <v>7</v>
      </c>
      <c r="K24" s="59">
        <v>24</v>
      </c>
      <c r="L24" s="59">
        <v>19</v>
      </c>
      <c r="M24" s="59">
        <v>3</v>
      </c>
      <c r="N24" s="59">
        <v>13</v>
      </c>
      <c r="O24" s="59">
        <v>0</v>
      </c>
      <c r="P24" s="46">
        <f>SUM(F24:O24)</f>
        <v>623</v>
      </c>
    </row>
    <row r="25" spans="1:16" s="73" customFormat="1" ht="11.25">
      <c r="A25" s="41" t="str">
        <f>$A$7</f>
        <v>HD</v>
      </c>
      <c r="B25" s="62">
        <v>17</v>
      </c>
      <c r="C25" s="63" t="s">
        <v>8</v>
      </c>
      <c r="D25" s="62" t="s">
        <v>37</v>
      </c>
      <c r="E25" s="62" t="s">
        <v>35</v>
      </c>
      <c r="F25" s="59">
        <v>67</v>
      </c>
      <c r="G25" s="59">
        <v>31</v>
      </c>
      <c r="H25" s="59">
        <v>8</v>
      </c>
      <c r="I25" s="59">
        <v>7</v>
      </c>
      <c r="J25" s="59">
        <v>5</v>
      </c>
      <c r="K25" s="59">
        <v>1</v>
      </c>
      <c r="L25" s="59">
        <v>1</v>
      </c>
      <c r="M25" s="59">
        <v>0</v>
      </c>
      <c r="N25" s="59">
        <v>1</v>
      </c>
      <c r="O25" s="59">
        <v>0</v>
      </c>
      <c r="P25" s="46">
        <f>SUM(F25:O25)</f>
        <v>121</v>
      </c>
    </row>
    <row r="26" spans="1:16" s="73" customFormat="1" ht="11.25">
      <c r="A26" s="41" t="str">
        <f>$A$7</f>
        <v>HD</v>
      </c>
      <c r="B26" s="62">
        <v>18</v>
      </c>
      <c r="C26" s="63" t="s">
        <v>8</v>
      </c>
      <c r="D26" s="62" t="s">
        <v>38</v>
      </c>
      <c r="E26" s="62" t="s">
        <v>35</v>
      </c>
      <c r="F26" s="59">
        <v>11</v>
      </c>
      <c r="G26" s="59">
        <v>6</v>
      </c>
      <c r="H26" s="59">
        <v>1</v>
      </c>
      <c r="I26" s="59">
        <v>3</v>
      </c>
      <c r="J26" s="59">
        <v>2</v>
      </c>
      <c r="K26" s="59">
        <v>1</v>
      </c>
      <c r="L26" s="59">
        <v>0</v>
      </c>
      <c r="M26" s="59">
        <v>0</v>
      </c>
      <c r="N26" s="59">
        <v>0</v>
      </c>
      <c r="O26" s="59">
        <v>0</v>
      </c>
      <c r="P26" s="46">
        <f>SUM(F26:O26)</f>
        <v>24</v>
      </c>
    </row>
    <row r="27" spans="1:16" s="74" customFormat="1" ht="11.25">
      <c r="A27" s="41" t="str">
        <f>$A$7</f>
        <v>HD</v>
      </c>
      <c r="B27" s="62">
        <v>19</v>
      </c>
      <c r="C27" s="64" t="s">
        <v>8</v>
      </c>
      <c r="D27" s="65" t="s">
        <v>39</v>
      </c>
      <c r="E27" s="65" t="s">
        <v>41</v>
      </c>
      <c r="F27" s="46">
        <f>SUM(F23:F26)</f>
        <v>273</v>
      </c>
      <c r="G27" s="46">
        <f aca="true" t="shared" si="7" ref="G27:P27">SUM(G23:G26)</f>
        <v>346</v>
      </c>
      <c r="H27" s="46">
        <f t="shared" si="7"/>
        <v>95</v>
      </c>
      <c r="I27" s="46">
        <f t="shared" si="7"/>
        <v>59</v>
      </c>
      <c r="J27" s="46">
        <f t="shared" si="7"/>
        <v>16</v>
      </c>
      <c r="K27" s="46">
        <f t="shared" si="7"/>
        <v>29</v>
      </c>
      <c r="L27" s="46">
        <f t="shared" si="7"/>
        <v>25</v>
      </c>
      <c r="M27" s="46">
        <f t="shared" si="7"/>
        <v>9</v>
      </c>
      <c r="N27" s="46">
        <f t="shared" si="7"/>
        <v>16</v>
      </c>
      <c r="O27" s="46">
        <f t="shared" si="7"/>
        <v>0</v>
      </c>
      <c r="P27" s="46">
        <f t="shared" si="7"/>
        <v>868</v>
      </c>
    </row>
    <row r="28" spans="1:16" s="77" customFormat="1" ht="12">
      <c r="A28" s="51" t="s">
        <v>44</v>
      </c>
      <c r="B28" s="75"/>
      <c r="C28" s="75"/>
      <c r="D28" s="75"/>
      <c r="E28" s="75"/>
      <c r="F28" s="76"/>
      <c r="G28" s="76"/>
      <c r="H28" s="76"/>
      <c r="I28" s="76"/>
      <c r="J28" s="76"/>
      <c r="K28" s="75"/>
      <c r="L28" s="75"/>
      <c r="M28" s="75"/>
      <c r="N28" s="75"/>
      <c r="O28" s="75"/>
      <c r="P28" s="75"/>
    </row>
    <row r="29" spans="1:16" s="78" customFormat="1" ht="12" customHeight="1">
      <c r="A29" s="71" t="str">
        <f>$A$7</f>
        <v>HD</v>
      </c>
      <c r="B29" s="62">
        <v>20</v>
      </c>
      <c r="C29" s="63" t="s">
        <v>8</v>
      </c>
      <c r="D29" s="62" t="s">
        <v>33</v>
      </c>
      <c r="E29" s="62" t="s">
        <v>35</v>
      </c>
      <c r="F29" s="72">
        <v>532</v>
      </c>
      <c r="G29" s="72">
        <v>207</v>
      </c>
      <c r="H29" s="72">
        <v>1</v>
      </c>
      <c r="I29" s="72">
        <v>303</v>
      </c>
      <c r="J29" s="72">
        <v>144</v>
      </c>
      <c r="K29" s="72">
        <v>148</v>
      </c>
      <c r="L29" s="72">
        <v>134</v>
      </c>
      <c r="M29" s="72">
        <v>91</v>
      </c>
      <c r="N29" s="72">
        <v>16</v>
      </c>
      <c r="O29" s="72">
        <v>0</v>
      </c>
      <c r="P29" s="46">
        <f>SUM(F29:O29)</f>
        <v>1576</v>
      </c>
    </row>
    <row r="30" spans="1:16" s="78" customFormat="1" ht="11.25">
      <c r="A30" s="41" t="str">
        <f>$A$7</f>
        <v>HD</v>
      </c>
      <c r="B30" s="62">
        <v>21</v>
      </c>
      <c r="C30" s="63" t="s">
        <v>8</v>
      </c>
      <c r="D30" s="62" t="s">
        <v>36</v>
      </c>
      <c r="E30" s="62" t="s">
        <v>35</v>
      </c>
      <c r="F30" s="72">
        <v>812</v>
      </c>
      <c r="G30" s="72">
        <v>644</v>
      </c>
      <c r="H30" s="72">
        <v>103</v>
      </c>
      <c r="I30" s="72">
        <v>276</v>
      </c>
      <c r="J30" s="72">
        <v>265</v>
      </c>
      <c r="K30" s="72">
        <v>552</v>
      </c>
      <c r="L30" s="72">
        <v>181</v>
      </c>
      <c r="M30" s="72">
        <v>8</v>
      </c>
      <c r="N30" s="72">
        <v>35</v>
      </c>
      <c r="O30" s="72">
        <v>2</v>
      </c>
      <c r="P30" s="46">
        <f>SUM(F30:O30)</f>
        <v>2878</v>
      </c>
    </row>
    <row r="31" spans="1:16" s="78" customFormat="1" ht="11.25">
      <c r="A31" s="41" t="str">
        <f>$A$7</f>
        <v>HD</v>
      </c>
      <c r="B31" s="62">
        <v>22</v>
      </c>
      <c r="C31" s="63" t="s">
        <v>8</v>
      </c>
      <c r="D31" s="62" t="s">
        <v>37</v>
      </c>
      <c r="E31" s="62" t="s">
        <v>35</v>
      </c>
      <c r="F31" s="72">
        <v>238</v>
      </c>
      <c r="G31" s="72">
        <v>137</v>
      </c>
      <c r="H31" s="72">
        <v>6</v>
      </c>
      <c r="I31" s="72">
        <v>40</v>
      </c>
      <c r="J31" s="72">
        <v>41</v>
      </c>
      <c r="K31" s="72">
        <v>18</v>
      </c>
      <c r="L31" s="72">
        <v>25</v>
      </c>
      <c r="M31" s="72">
        <v>0</v>
      </c>
      <c r="N31" s="72">
        <v>9</v>
      </c>
      <c r="O31" s="72">
        <v>0</v>
      </c>
      <c r="P31" s="46">
        <f>SUM(F31:O31)</f>
        <v>514</v>
      </c>
    </row>
    <row r="32" spans="1:16" s="78" customFormat="1" ht="11.25">
      <c r="A32" s="41" t="str">
        <f>$A$7</f>
        <v>HD</v>
      </c>
      <c r="B32" s="62">
        <v>23</v>
      </c>
      <c r="C32" s="63" t="s">
        <v>8</v>
      </c>
      <c r="D32" s="62" t="s">
        <v>38</v>
      </c>
      <c r="E32" s="62" t="s">
        <v>35</v>
      </c>
      <c r="F32" s="59">
        <v>11</v>
      </c>
      <c r="G32" s="59">
        <v>7</v>
      </c>
      <c r="H32" s="59">
        <v>0</v>
      </c>
      <c r="I32" s="59">
        <v>6</v>
      </c>
      <c r="J32" s="59">
        <v>2</v>
      </c>
      <c r="K32" s="59">
        <v>0</v>
      </c>
      <c r="L32" s="59">
        <v>4</v>
      </c>
      <c r="M32" s="59">
        <v>0</v>
      </c>
      <c r="N32" s="59">
        <v>0</v>
      </c>
      <c r="O32" s="59">
        <v>0</v>
      </c>
      <c r="P32" s="46">
        <f>SUM(F32:O32)</f>
        <v>30</v>
      </c>
    </row>
    <row r="33" spans="1:16" s="79" customFormat="1" ht="11.25">
      <c r="A33" s="41" t="str">
        <f>$A$7</f>
        <v>HD</v>
      </c>
      <c r="B33" s="62">
        <v>24</v>
      </c>
      <c r="C33" s="64" t="s">
        <v>8</v>
      </c>
      <c r="D33" s="65" t="s">
        <v>39</v>
      </c>
      <c r="E33" s="65" t="s">
        <v>41</v>
      </c>
      <c r="F33" s="46">
        <f>SUM(F29:F32)</f>
        <v>1593</v>
      </c>
      <c r="G33" s="46">
        <f aca="true" t="shared" si="8" ref="G33:P33">SUM(G29:G32)</f>
        <v>995</v>
      </c>
      <c r="H33" s="46">
        <f t="shared" si="8"/>
        <v>110</v>
      </c>
      <c r="I33" s="46">
        <f t="shared" si="8"/>
        <v>625</v>
      </c>
      <c r="J33" s="46">
        <f t="shared" si="8"/>
        <v>452</v>
      </c>
      <c r="K33" s="46">
        <f t="shared" si="8"/>
        <v>718</v>
      </c>
      <c r="L33" s="46">
        <f t="shared" si="8"/>
        <v>344</v>
      </c>
      <c r="M33" s="46">
        <f t="shared" si="8"/>
        <v>99</v>
      </c>
      <c r="N33" s="46">
        <f t="shared" si="8"/>
        <v>60</v>
      </c>
      <c r="O33" s="46">
        <f t="shared" si="8"/>
        <v>2</v>
      </c>
      <c r="P33" s="46">
        <f t="shared" si="8"/>
        <v>4998</v>
      </c>
    </row>
    <row r="34" spans="1:16" s="82" customFormat="1" ht="12">
      <c r="A34" s="51" t="s">
        <v>45</v>
      </c>
      <c r="B34" s="80"/>
      <c r="C34" s="80"/>
      <c r="D34" s="80"/>
      <c r="E34" s="80"/>
      <c r="F34" s="81"/>
      <c r="G34" s="81"/>
      <c r="H34" s="81"/>
      <c r="I34" s="81"/>
      <c r="J34" s="81"/>
      <c r="K34" s="80"/>
      <c r="L34" s="80"/>
      <c r="M34" s="80"/>
      <c r="N34" s="80"/>
      <c r="O34" s="80"/>
      <c r="P34" s="80"/>
    </row>
    <row r="35" spans="1:16" s="85" customFormat="1" ht="12" customHeight="1">
      <c r="A35" s="71" t="str">
        <f>$A$7</f>
        <v>HD</v>
      </c>
      <c r="B35" s="83">
        <v>25</v>
      </c>
      <c r="C35" s="84" t="s">
        <v>8</v>
      </c>
      <c r="D35" s="62" t="s">
        <v>33</v>
      </c>
      <c r="E35" s="62" t="s">
        <v>35</v>
      </c>
      <c r="F35" s="72">
        <v>1427</v>
      </c>
      <c r="G35" s="72">
        <v>417</v>
      </c>
      <c r="H35" s="72">
        <v>2</v>
      </c>
      <c r="I35" s="72">
        <v>511</v>
      </c>
      <c r="J35" s="72">
        <v>623</v>
      </c>
      <c r="K35" s="72">
        <v>93</v>
      </c>
      <c r="L35" s="72">
        <v>283</v>
      </c>
      <c r="M35" s="72">
        <v>2</v>
      </c>
      <c r="N35" s="72">
        <v>23</v>
      </c>
      <c r="O35" s="72">
        <v>0</v>
      </c>
      <c r="P35" s="46">
        <f>SUM(F35:O35)</f>
        <v>3381</v>
      </c>
    </row>
    <row r="36" spans="1:16" s="85" customFormat="1" ht="12" customHeight="1">
      <c r="A36" s="71" t="str">
        <f>$A$7</f>
        <v>HD</v>
      </c>
      <c r="B36" s="83">
        <v>26</v>
      </c>
      <c r="C36" s="84" t="s">
        <v>8</v>
      </c>
      <c r="D36" s="62" t="s">
        <v>36</v>
      </c>
      <c r="E36" s="62" t="s">
        <v>35</v>
      </c>
      <c r="F36" s="72">
        <v>929</v>
      </c>
      <c r="G36" s="72">
        <v>722</v>
      </c>
      <c r="H36" s="72">
        <v>99</v>
      </c>
      <c r="I36" s="72">
        <v>476</v>
      </c>
      <c r="J36" s="72">
        <v>236</v>
      </c>
      <c r="K36" s="72">
        <v>82</v>
      </c>
      <c r="L36" s="72">
        <v>133</v>
      </c>
      <c r="M36" s="72">
        <v>1</v>
      </c>
      <c r="N36" s="72">
        <v>62</v>
      </c>
      <c r="O36" s="72">
        <v>1</v>
      </c>
      <c r="P36" s="46">
        <f>SUM(F36:O36)</f>
        <v>2741</v>
      </c>
    </row>
    <row r="37" spans="1:16" s="85" customFormat="1" ht="11.25">
      <c r="A37" s="41" t="str">
        <f>$A$7</f>
        <v>HD</v>
      </c>
      <c r="B37" s="83">
        <v>27</v>
      </c>
      <c r="C37" s="84" t="s">
        <v>8</v>
      </c>
      <c r="D37" s="62" t="s">
        <v>37</v>
      </c>
      <c r="E37" s="62" t="s">
        <v>35</v>
      </c>
      <c r="F37" s="72">
        <v>247</v>
      </c>
      <c r="G37" s="72">
        <v>157</v>
      </c>
      <c r="H37" s="72">
        <v>7</v>
      </c>
      <c r="I37" s="72">
        <v>55</v>
      </c>
      <c r="J37" s="72">
        <v>81</v>
      </c>
      <c r="K37" s="72">
        <v>9</v>
      </c>
      <c r="L37" s="72">
        <v>31</v>
      </c>
      <c r="M37" s="72">
        <v>0</v>
      </c>
      <c r="N37" s="72">
        <v>12</v>
      </c>
      <c r="O37" s="72">
        <v>0</v>
      </c>
      <c r="P37" s="46">
        <f>SUM(F37:O37)</f>
        <v>599</v>
      </c>
    </row>
    <row r="38" spans="1:16" s="85" customFormat="1" ht="11.25">
      <c r="A38" s="41" t="str">
        <f>$A$7</f>
        <v>HD</v>
      </c>
      <c r="B38" s="83">
        <v>28</v>
      </c>
      <c r="C38" s="84" t="s">
        <v>8</v>
      </c>
      <c r="D38" s="62" t="s">
        <v>38</v>
      </c>
      <c r="E38" s="62" t="s">
        <v>35</v>
      </c>
      <c r="F38" s="72">
        <v>15</v>
      </c>
      <c r="G38" s="72">
        <v>10</v>
      </c>
      <c r="H38" s="72">
        <v>0</v>
      </c>
      <c r="I38" s="72">
        <v>9</v>
      </c>
      <c r="J38" s="72">
        <v>13</v>
      </c>
      <c r="K38" s="72">
        <v>0</v>
      </c>
      <c r="L38" s="72">
        <v>2</v>
      </c>
      <c r="M38" s="72">
        <v>0</v>
      </c>
      <c r="N38" s="72">
        <v>0</v>
      </c>
      <c r="O38" s="72">
        <v>0</v>
      </c>
      <c r="P38" s="46">
        <f>SUM(F38:O38)</f>
        <v>49</v>
      </c>
    </row>
    <row r="39" spans="1:16" s="87" customFormat="1" ht="11.25">
      <c r="A39" s="41" t="str">
        <f>$A$7</f>
        <v>HD</v>
      </c>
      <c r="B39" s="83">
        <v>29</v>
      </c>
      <c r="C39" s="86" t="s">
        <v>8</v>
      </c>
      <c r="D39" s="65" t="s">
        <v>39</v>
      </c>
      <c r="E39" s="65" t="s">
        <v>41</v>
      </c>
      <c r="F39" s="46">
        <f>SUM(F35:F38)</f>
        <v>2618</v>
      </c>
      <c r="G39" s="46">
        <f aca="true" t="shared" si="9" ref="G39:P39">SUM(G35:G38)</f>
        <v>1306</v>
      </c>
      <c r="H39" s="46">
        <f t="shared" si="9"/>
        <v>108</v>
      </c>
      <c r="I39" s="46">
        <f t="shared" si="9"/>
        <v>1051</v>
      </c>
      <c r="J39" s="46">
        <f t="shared" si="9"/>
        <v>953</v>
      </c>
      <c r="K39" s="46">
        <f t="shared" si="9"/>
        <v>184</v>
      </c>
      <c r="L39" s="46">
        <f t="shared" si="9"/>
        <v>449</v>
      </c>
      <c r="M39" s="46">
        <f t="shared" si="9"/>
        <v>3</v>
      </c>
      <c r="N39" s="46">
        <f t="shared" si="9"/>
        <v>97</v>
      </c>
      <c r="O39" s="46">
        <f t="shared" si="9"/>
        <v>1</v>
      </c>
      <c r="P39" s="46">
        <f t="shared" si="9"/>
        <v>6770</v>
      </c>
    </row>
    <row r="40" spans="1:16" s="90" customFormat="1" ht="12">
      <c r="A40" s="88" t="s">
        <v>46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66"/>
      <c r="M40" s="66"/>
      <c r="N40" s="66"/>
      <c r="O40" s="66"/>
      <c r="P40" s="66"/>
    </row>
    <row r="41" spans="1:16" s="93" customFormat="1" ht="11.25">
      <c r="A41" s="71" t="str">
        <f>$A$7</f>
        <v>HD</v>
      </c>
      <c r="B41" s="91">
        <v>30</v>
      </c>
      <c r="C41" s="92" t="s">
        <v>8</v>
      </c>
      <c r="D41" s="62" t="s">
        <v>33</v>
      </c>
      <c r="E41" s="62" t="s">
        <v>34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46">
        <f>SUM(F41:O41)</f>
        <v>0</v>
      </c>
    </row>
    <row r="42" spans="1:16" s="93" customFormat="1" ht="11.25">
      <c r="A42" s="71" t="str">
        <f aca="true" t="shared" si="10" ref="A42:A51">$A$7</f>
        <v>HD</v>
      </c>
      <c r="B42" s="91">
        <v>31</v>
      </c>
      <c r="C42" s="92" t="s">
        <v>8</v>
      </c>
      <c r="D42" s="62" t="s">
        <v>33</v>
      </c>
      <c r="E42" s="62" t="s">
        <v>35</v>
      </c>
      <c r="F42" s="94">
        <v>281</v>
      </c>
      <c r="G42" s="72">
        <v>53</v>
      </c>
      <c r="H42" s="72">
        <v>1</v>
      </c>
      <c r="I42" s="72">
        <v>97</v>
      </c>
      <c r="J42" s="72">
        <v>275</v>
      </c>
      <c r="K42" s="72">
        <v>65</v>
      </c>
      <c r="L42" s="72">
        <v>74</v>
      </c>
      <c r="M42" s="72">
        <v>2</v>
      </c>
      <c r="N42" s="72">
        <v>0</v>
      </c>
      <c r="O42" s="72">
        <v>0</v>
      </c>
      <c r="P42" s="46">
        <f aca="true" t="shared" si="11" ref="P42:P48">SUM(F42:O42)</f>
        <v>848</v>
      </c>
    </row>
    <row r="43" spans="1:16" s="93" customFormat="1" ht="11.25">
      <c r="A43" s="71" t="str">
        <f t="shared" si="10"/>
        <v>HD</v>
      </c>
      <c r="B43" s="91">
        <v>32</v>
      </c>
      <c r="C43" s="92" t="s">
        <v>8</v>
      </c>
      <c r="D43" s="62" t="s">
        <v>36</v>
      </c>
      <c r="E43" s="57" t="s">
        <v>34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46">
        <f t="shared" si="11"/>
        <v>0</v>
      </c>
    </row>
    <row r="44" spans="1:16" s="93" customFormat="1" ht="11.25">
      <c r="A44" s="71" t="str">
        <f t="shared" si="10"/>
        <v>HD</v>
      </c>
      <c r="B44" s="91">
        <v>33</v>
      </c>
      <c r="C44" s="92" t="s">
        <v>8</v>
      </c>
      <c r="D44" s="62" t="s">
        <v>36</v>
      </c>
      <c r="E44" s="62" t="s">
        <v>35</v>
      </c>
      <c r="F44" s="72">
        <v>148</v>
      </c>
      <c r="G44" s="72">
        <v>107</v>
      </c>
      <c r="H44" s="72">
        <v>16</v>
      </c>
      <c r="I44" s="72">
        <v>108</v>
      </c>
      <c r="J44" s="72">
        <v>140</v>
      </c>
      <c r="K44" s="72">
        <v>31</v>
      </c>
      <c r="L44" s="72">
        <v>46</v>
      </c>
      <c r="M44" s="72">
        <v>0</v>
      </c>
      <c r="N44" s="72">
        <v>8</v>
      </c>
      <c r="O44" s="72">
        <v>0</v>
      </c>
      <c r="P44" s="46">
        <f t="shared" si="11"/>
        <v>604</v>
      </c>
    </row>
    <row r="45" spans="1:16" s="93" customFormat="1" ht="11.25">
      <c r="A45" s="71" t="str">
        <f t="shared" si="10"/>
        <v>HD</v>
      </c>
      <c r="B45" s="91">
        <v>34</v>
      </c>
      <c r="C45" s="92" t="s">
        <v>8</v>
      </c>
      <c r="D45" s="62" t="s">
        <v>37</v>
      </c>
      <c r="E45" s="57" t="s">
        <v>34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46">
        <f t="shared" si="11"/>
        <v>0</v>
      </c>
    </row>
    <row r="46" spans="1:16" s="93" customFormat="1" ht="11.25">
      <c r="A46" s="71" t="str">
        <f t="shared" si="10"/>
        <v>HD</v>
      </c>
      <c r="B46" s="91">
        <v>35</v>
      </c>
      <c r="C46" s="92" t="s">
        <v>8</v>
      </c>
      <c r="D46" s="62" t="s">
        <v>37</v>
      </c>
      <c r="E46" s="62" t="s">
        <v>35</v>
      </c>
      <c r="F46" s="72">
        <v>33</v>
      </c>
      <c r="G46" s="72">
        <v>17</v>
      </c>
      <c r="H46" s="72">
        <v>1</v>
      </c>
      <c r="I46" s="72">
        <v>14</v>
      </c>
      <c r="J46" s="72">
        <v>20</v>
      </c>
      <c r="K46" s="72">
        <v>0</v>
      </c>
      <c r="L46" s="72">
        <v>3</v>
      </c>
      <c r="M46" s="72">
        <v>0</v>
      </c>
      <c r="N46" s="72">
        <v>3</v>
      </c>
      <c r="O46" s="72">
        <v>0</v>
      </c>
      <c r="P46" s="46">
        <f t="shared" si="11"/>
        <v>91</v>
      </c>
    </row>
    <row r="47" spans="1:16" s="93" customFormat="1" ht="11.25">
      <c r="A47" s="71" t="str">
        <f t="shared" si="10"/>
        <v>HD</v>
      </c>
      <c r="B47" s="91">
        <v>36</v>
      </c>
      <c r="C47" s="92" t="s">
        <v>8</v>
      </c>
      <c r="D47" s="62" t="s">
        <v>38</v>
      </c>
      <c r="E47" s="57" t="s">
        <v>34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46">
        <f t="shared" si="11"/>
        <v>0</v>
      </c>
    </row>
    <row r="48" spans="1:16" s="93" customFormat="1" ht="11.25">
      <c r="A48" s="71" t="str">
        <f t="shared" si="10"/>
        <v>HD</v>
      </c>
      <c r="B48" s="91">
        <v>37</v>
      </c>
      <c r="C48" s="92" t="s">
        <v>8</v>
      </c>
      <c r="D48" s="62" t="s">
        <v>38</v>
      </c>
      <c r="E48" s="62" t="s">
        <v>35</v>
      </c>
      <c r="F48" s="72">
        <v>0</v>
      </c>
      <c r="G48" s="72">
        <v>2</v>
      </c>
      <c r="H48" s="72">
        <v>0</v>
      </c>
      <c r="I48" s="72">
        <v>0</v>
      </c>
      <c r="J48" s="72">
        <v>2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46">
        <f t="shared" si="11"/>
        <v>4</v>
      </c>
    </row>
    <row r="49" spans="1:16" s="93" customFormat="1" ht="11.25">
      <c r="A49" s="71" t="str">
        <f t="shared" si="10"/>
        <v>HD</v>
      </c>
      <c r="B49" s="91">
        <v>38</v>
      </c>
      <c r="C49" s="95" t="s">
        <v>8</v>
      </c>
      <c r="D49" s="65" t="s">
        <v>39</v>
      </c>
      <c r="E49" s="65" t="s">
        <v>40</v>
      </c>
      <c r="F49" s="60">
        <f>F41+F43+F45+F47</f>
        <v>0</v>
      </c>
      <c r="G49" s="60">
        <f aca="true" t="shared" si="12" ref="G49:P50">G41+G43+G45+G47</f>
        <v>0</v>
      </c>
      <c r="H49" s="60">
        <f t="shared" si="12"/>
        <v>0</v>
      </c>
      <c r="I49" s="60">
        <f t="shared" si="12"/>
        <v>0</v>
      </c>
      <c r="J49" s="60">
        <f t="shared" si="12"/>
        <v>0</v>
      </c>
      <c r="K49" s="60">
        <f t="shared" si="12"/>
        <v>0</v>
      </c>
      <c r="L49" s="60">
        <f t="shared" si="12"/>
        <v>0</v>
      </c>
      <c r="M49" s="60">
        <f t="shared" si="12"/>
        <v>0</v>
      </c>
      <c r="N49" s="60">
        <f>N41+N43+N45+N47</f>
        <v>0</v>
      </c>
      <c r="O49" s="60">
        <f t="shared" si="12"/>
        <v>0</v>
      </c>
      <c r="P49" s="60">
        <f t="shared" si="12"/>
        <v>0</v>
      </c>
    </row>
    <row r="50" spans="1:16" s="93" customFormat="1" ht="11.25">
      <c r="A50" s="71" t="str">
        <f t="shared" si="10"/>
        <v>HD</v>
      </c>
      <c r="B50" s="91">
        <v>39</v>
      </c>
      <c r="C50" s="95" t="s">
        <v>8</v>
      </c>
      <c r="D50" s="65" t="s">
        <v>39</v>
      </c>
      <c r="E50" s="65" t="s">
        <v>41</v>
      </c>
      <c r="F50" s="60">
        <f>F42+F44+F46+F48</f>
        <v>462</v>
      </c>
      <c r="G50" s="60">
        <f t="shared" si="12"/>
        <v>179</v>
      </c>
      <c r="H50" s="60">
        <f t="shared" si="12"/>
        <v>18</v>
      </c>
      <c r="I50" s="60">
        <f t="shared" si="12"/>
        <v>219</v>
      </c>
      <c r="J50" s="60">
        <f t="shared" si="12"/>
        <v>437</v>
      </c>
      <c r="K50" s="60">
        <f t="shared" si="12"/>
        <v>96</v>
      </c>
      <c r="L50" s="60">
        <f t="shared" si="12"/>
        <v>123</v>
      </c>
      <c r="M50" s="60">
        <f t="shared" si="12"/>
        <v>2</v>
      </c>
      <c r="N50" s="60">
        <f>N42+N44+N46+N48</f>
        <v>11</v>
      </c>
      <c r="O50" s="60">
        <f t="shared" si="12"/>
        <v>0</v>
      </c>
      <c r="P50" s="60">
        <f t="shared" si="12"/>
        <v>1547</v>
      </c>
    </row>
    <row r="51" spans="1:16" s="93" customFormat="1" ht="11.25">
      <c r="A51" s="71" t="str">
        <f t="shared" si="10"/>
        <v>HD</v>
      </c>
      <c r="B51" s="91">
        <v>40</v>
      </c>
      <c r="C51" s="95" t="s">
        <v>47</v>
      </c>
      <c r="D51" s="65" t="s">
        <v>39</v>
      </c>
      <c r="E51" s="65" t="s">
        <v>42</v>
      </c>
      <c r="F51" s="60">
        <f>F49+F50</f>
        <v>462</v>
      </c>
      <c r="G51" s="60">
        <f aca="true" t="shared" si="13" ref="G51:P51">G49+G50</f>
        <v>179</v>
      </c>
      <c r="H51" s="60">
        <f t="shared" si="13"/>
        <v>18</v>
      </c>
      <c r="I51" s="60">
        <f t="shared" si="13"/>
        <v>219</v>
      </c>
      <c r="J51" s="60">
        <f t="shared" si="13"/>
        <v>437</v>
      </c>
      <c r="K51" s="60">
        <f t="shared" si="13"/>
        <v>96</v>
      </c>
      <c r="L51" s="60">
        <f t="shared" si="13"/>
        <v>123</v>
      </c>
      <c r="M51" s="60">
        <f t="shared" si="13"/>
        <v>2</v>
      </c>
      <c r="N51" s="60">
        <f t="shared" si="13"/>
        <v>11</v>
      </c>
      <c r="O51" s="60">
        <f t="shared" si="13"/>
        <v>0</v>
      </c>
      <c r="P51" s="60">
        <f t="shared" si="13"/>
        <v>1547</v>
      </c>
    </row>
    <row r="52" spans="1:16" s="98" customFormat="1" ht="12">
      <c r="A52" s="88" t="s">
        <v>48</v>
      </c>
      <c r="B52" s="96"/>
      <c r="C52" s="96"/>
      <c r="D52" s="96"/>
      <c r="E52" s="96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</row>
    <row r="53" spans="1:16" s="98" customFormat="1" ht="11.25">
      <c r="A53" s="71" t="str">
        <f>$A$7</f>
        <v>HD</v>
      </c>
      <c r="B53" s="99">
        <v>41</v>
      </c>
      <c r="C53" s="100" t="s">
        <v>8</v>
      </c>
      <c r="D53" s="99" t="s">
        <v>49</v>
      </c>
      <c r="E53" s="65" t="s">
        <v>40</v>
      </c>
      <c r="F53" s="101"/>
      <c r="G53" s="72">
        <v>0</v>
      </c>
      <c r="H53" s="101"/>
      <c r="I53" s="101"/>
      <c r="J53" s="101"/>
      <c r="K53" s="101"/>
      <c r="L53" s="101"/>
      <c r="M53" s="101"/>
      <c r="N53" s="101"/>
      <c r="O53" s="101"/>
      <c r="P53" s="46">
        <f>SUM(F53:O53)</f>
        <v>0</v>
      </c>
    </row>
    <row r="54" spans="1:16" s="98" customFormat="1" ht="11.25">
      <c r="A54" s="71" t="str">
        <f>$A$7</f>
        <v>HD</v>
      </c>
      <c r="B54" s="99">
        <v>42</v>
      </c>
      <c r="C54" s="100" t="s">
        <v>8</v>
      </c>
      <c r="D54" s="99" t="s">
        <v>50</v>
      </c>
      <c r="E54" s="65" t="s">
        <v>41</v>
      </c>
      <c r="F54" s="101"/>
      <c r="G54" s="72">
        <v>134</v>
      </c>
      <c r="H54" s="101"/>
      <c r="I54" s="101"/>
      <c r="J54" s="101"/>
      <c r="K54" s="101"/>
      <c r="L54" s="101"/>
      <c r="M54" s="101"/>
      <c r="N54" s="101"/>
      <c r="O54" s="101"/>
      <c r="P54" s="46">
        <f>SUM(F54:O54)</f>
        <v>134</v>
      </c>
    </row>
    <row r="55" spans="1:16" s="98" customFormat="1" ht="11.25">
      <c r="A55" s="71" t="str">
        <f>$A$7</f>
        <v>HD</v>
      </c>
      <c r="B55" s="99">
        <v>43</v>
      </c>
      <c r="C55" s="100" t="s">
        <v>8</v>
      </c>
      <c r="D55" s="99" t="s">
        <v>51</v>
      </c>
      <c r="E55" s="65" t="s">
        <v>41</v>
      </c>
      <c r="F55" s="101"/>
      <c r="G55" s="72">
        <v>0</v>
      </c>
      <c r="H55" s="101"/>
      <c r="I55" s="101"/>
      <c r="J55" s="101"/>
      <c r="K55" s="101"/>
      <c r="L55" s="101"/>
      <c r="M55" s="101"/>
      <c r="N55" s="101"/>
      <c r="O55" s="101"/>
      <c r="P55" s="46">
        <f>SUM(F55:O55)</f>
        <v>0</v>
      </c>
    </row>
    <row r="56" spans="1:16" s="98" customFormat="1" ht="11.25">
      <c r="A56" s="71" t="str">
        <f>$A$7</f>
        <v>HD</v>
      </c>
      <c r="B56" s="99">
        <v>44</v>
      </c>
      <c r="C56" s="102" t="s">
        <v>8</v>
      </c>
      <c r="D56" s="99" t="s">
        <v>49</v>
      </c>
      <c r="E56" s="65" t="s">
        <v>42</v>
      </c>
      <c r="F56" s="101"/>
      <c r="G56" s="46">
        <f>G53+G54+G55</f>
        <v>134</v>
      </c>
      <c r="H56" s="101"/>
      <c r="I56" s="101"/>
      <c r="J56" s="101"/>
      <c r="K56" s="101"/>
      <c r="L56" s="101"/>
      <c r="M56" s="101"/>
      <c r="N56" s="101"/>
      <c r="O56" s="101"/>
      <c r="P56" s="46">
        <f>P53+P54+P55</f>
        <v>134</v>
      </c>
    </row>
    <row r="57" spans="1:16" s="104" customFormat="1" ht="12">
      <c r="A57" s="51" t="s">
        <v>52</v>
      </c>
      <c r="B57" s="103"/>
      <c r="C57" s="103"/>
      <c r="D57" s="103"/>
      <c r="E57" s="103"/>
      <c r="F57" s="51"/>
      <c r="G57" s="51"/>
      <c r="H57" s="51"/>
      <c r="I57" s="51"/>
      <c r="J57" s="51"/>
      <c r="K57" s="103"/>
      <c r="L57" s="103"/>
      <c r="M57" s="103"/>
      <c r="N57" s="103"/>
      <c r="O57" s="103"/>
      <c r="P57" s="103"/>
    </row>
    <row r="58" spans="1:16" s="107" customFormat="1" ht="11.25">
      <c r="A58" s="71" t="str">
        <f>$A$7</f>
        <v>HD</v>
      </c>
      <c r="B58" s="105">
        <v>45</v>
      </c>
      <c r="C58" s="106" t="s">
        <v>8</v>
      </c>
      <c r="D58" s="105" t="s">
        <v>33</v>
      </c>
      <c r="E58" s="62" t="s">
        <v>34</v>
      </c>
      <c r="F58" s="46">
        <f>SUM(F11+F41+F53)</f>
        <v>60</v>
      </c>
      <c r="G58" s="46">
        <f aca="true" t="shared" si="14" ref="G58:O58">SUM(G11+G41+G53)</f>
        <v>122</v>
      </c>
      <c r="H58" s="46">
        <f t="shared" si="14"/>
        <v>13</v>
      </c>
      <c r="I58" s="46">
        <f t="shared" si="14"/>
        <v>7</v>
      </c>
      <c r="J58" s="46">
        <f t="shared" si="14"/>
        <v>102</v>
      </c>
      <c r="K58" s="46">
        <f t="shared" si="14"/>
        <v>198</v>
      </c>
      <c r="L58" s="46">
        <f t="shared" si="14"/>
        <v>163</v>
      </c>
      <c r="M58" s="46">
        <f t="shared" si="14"/>
        <v>2</v>
      </c>
      <c r="N58" s="46">
        <f>SUM(N11+N41+N53)</f>
        <v>30</v>
      </c>
      <c r="O58" s="46">
        <f t="shared" si="14"/>
        <v>0</v>
      </c>
      <c r="P58" s="46">
        <f>SUM(P11+P41+P53)</f>
        <v>697</v>
      </c>
    </row>
    <row r="59" spans="1:16" s="107" customFormat="1" ht="11.25">
      <c r="A59" s="71" t="str">
        <f aca="true" t="shared" si="15" ref="A59:A68">$A$7</f>
        <v>HD</v>
      </c>
      <c r="B59" s="105">
        <v>46</v>
      </c>
      <c r="C59" s="106" t="s">
        <v>8</v>
      </c>
      <c r="D59" s="105" t="s">
        <v>33</v>
      </c>
      <c r="E59" s="62" t="s">
        <v>35</v>
      </c>
      <c r="F59" s="46">
        <f>SUM(F12+F23+F29+F35+F42+F54)</f>
        <v>2655</v>
      </c>
      <c r="G59" s="46">
        <f aca="true" t="shared" si="16" ref="G59:O59">SUM(G12+G23+G29+G35+G42+G54)</f>
        <v>966</v>
      </c>
      <c r="H59" s="46">
        <f t="shared" si="16"/>
        <v>6</v>
      </c>
      <c r="I59" s="46">
        <f t="shared" si="16"/>
        <v>1128</v>
      </c>
      <c r="J59" s="46">
        <f t="shared" si="16"/>
        <v>1532</v>
      </c>
      <c r="K59" s="46">
        <f t="shared" si="16"/>
        <v>494</v>
      </c>
      <c r="L59" s="46">
        <f t="shared" si="16"/>
        <v>738</v>
      </c>
      <c r="M59" s="46">
        <f t="shared" si="16"/>
        <v>222</v>
      </c>
      <c r="N59" s="46">
        <f>SUM(N12+N23+N29+N35+N42+N54)</f>
        <v>54</v>
      </c>
      <c r="O59" s="46">
        <f t="shared" si="16"/>
        <v>0</v>
      </c>
      <c r="P59" s="46">
        <f>SUM(P12+P23+P29+P35+P42+P54)</f>
        <v>7795</v>
      </c>
    </row>
    <row r="60" spans="1:16" s="107" customFormat="1" ht="11.25">
      <c r="A60" s="71" t="str">
        <f t="shared" si="15"/>
        <v>HD</v>
      </c>
      <c r="B60" s="105">
        <v>47</v>
      </c>
      <c r="C60" s="106" t="s">
        <v>8</v>
      </c>
      <c r="D60" s="105" t="s">
        <v>36</v>
      </c>
      <c r="E60" s="57" t="s">
        <v>34</v>
      </c>
      <c r="F60" s="46">
        <f>SUM(F13+F43)</f>
        <v>20</v>
      </c>
      <c r="G60" s="46">
        <f aca="true" t="shared" si="17" ref="G60:O60">SUM(G13+G43)</f>
        <v>66</v>
      </c>
      <c r="H60" s="46">
        <f t="shared" si="17"/>
        <v>12</v>
      </c>
      <c r="I60" s="46">
        <f t="shared" si="17"/>
        <v>14</v>
      </c>
      <c r="J60" s="46">
        <f t="shared" si="17"/>
        <v>13</v>
      </c>
      <c r="K60" s="46">
        <f t="shared" si="17"/>
        <v>17</v>
      </c>
      <c r="L60" s="46">
        <f t="shared" si="17"/>
        <v>36</v>
      </c>
      <c r="M60" s="46">
        <f t="shared" si="17"/>
        <v>4</v>
      </c>
      <c r="N60" s="46">
        <f>SUM(N13+N43)</f>
        <v>11</v>
      </c>
      <c r="O60" s="46">
        <f t="shared" si="17"/>
        <v>0</v>
      </c>
      <c r="P60" s="46">
        <f>SUM(P13+P53+P43)</f>
        <v>193</v>
      </c>
    </row>
    <row r="61" spans="1:16" s="107" customFormat="1" ht="11.25">
      <c r="A61" s="71" t="str">
        <f t="shared" si="15"/>
        <v>HD</v>
      </c>
      <c r="B61" s="105">
        <v>48</v>
      </c>
      <c r="C61" s="106" t="s">
        <v>8</v>
      </c>
      <c r="D61" s="105" t="s">
        <v>36</v>
      </c>
      <c r="E61" s="62" t="s">
        <v>35</v>
      </c>
      <c r="F61" s="46">
        <f>SUM(F14+F24+F30+F36+F44)</f>
        <v>2513</v>
      </c>
      <c r="G61" s="46">
        <f>SUM(G14+G24+G30+G36+G44+G55)</f>
        <v>2239</v>
      </c>
      <c r="H61" s="46">
        <f aca="true" t="shared" si="18" ref="H61:O61">SUM(H14+H24+H30+H36+H44)</f>
        <v>526</v>
      </c>
      <c r="I61" s="46">
        <f t="shared" si="18"/>
        <v>1083</v>
      </c>
      <c r="J61" s="46">
        <f t="shared" si="18"/>
        <v>1498</v>
      </c>
      <c r="K61" s="46">
        <f t="shared" si="18"/>
        <v>1069</v>
      </c>
      <c r="L61" s="46">
        <f t="shared" si="18"/>
        <v>666</v>
      </c>
      <c r="M61" s="46">
        <f t="shared" si="18"/>
        <v>21</v>
      </c>
      <c r="N61" s="46">
        <f>SUM(N14+N24+N30+N36+N44)</f>
        <v>136</v>
      </c>
      <c r="O61" s="46">
        <f t="shared" si="18"/>
        <v>4</v>
      </c>
      <c r="P61" s="46">
        <f>SUM(P14+P24+P30+P36+P44+P55)</f>
        <v>9755</v>
      </c>
    </row>
    <row r="62" spans="1:16" s="107" customFormat="1" ht="11.25">
      <c r="A62" s="71" t="str">
        <f t="shared" si="15"/>
        <v>HD</v>
      </c>
      <c r="B62" s="105">
        <v>49</v>
      </c>
      <c r="C62" s="106" t="s">
        <v>8</v>
      </c>
      <c r="D62" s="105" t="s">
        <v>37</v>
      </c>
      <c r="E62" s="57" t="s">
        <v>34</v>
      </c>
      <c r="F62" s="46">
        <f aca="true" t="shared" si="19" ref="F62:P62">SUM(F15+F45)</f>
        <v>46</v>
      </c>
      <c r="G62" s="46">
        <f t="shared" si="19"/>
        <v>105</v>
      </c>
      <c r="H62" s="46">
        <f t="shared" si="19"/>
        <v>13</v>
      </c>
      <c r="I62" s="46">
        <f t="shared" si="19"/>
        <v>26</v>
      </c>
      <c r="J62" s="46">
        <f t="shared" si="19"/>
        <v>96</v>
      </c>
      <c r="K62" s="46">
        <f t="shared" si="19"/>
        <v>4</v>
      </c>
      <c r="L62" s="46">
        <f t="shared" si="19"/>
        <v>54</v>
      </c>
      <c r="M62" s="46">
        <f t="shared" si="19"/>
        <v>0</v>
      </c>
      <c r="N62" s="46">
        <f t="shared" si="19"/>
        <v>6</v>
      </c>
      <c r="O62" s="46">
        <f t="shared" si="19"/>
        <v>0</v>
      </c>
      <c r="P62" s="46">
        <f t="shared" si="19"/>
        <v>350</v>
      </c>
    </row>
    <row r="63" spans="1:16" s="107" customFormat="1" ht="11.25">
      <c r="A63" s="71" t="str">
        <f t="shared" si="15"/>
        <v>HD</v>
      </c>
      <c r="B63" s="105">
        <v>50</v>
      </c>
      <c r="C63" s="106" t="s">
        <v>8</v>
      </c>
      <c r="D63" s="105" t="s">
        <v>37</v>
      </c>
      <c r="E63" s="62" t="s">
        <v>35</v>
      </c>
      <c r="F63" s="46">
        <f>SUM(F16+F25+F31+F37+F46)</f>
        <v>694</v>
      </c>
      <c r="G63" s="46">
        <f>SUM(G16+G25+G31+G37+G46)</f>
        <v>376</v>
      </c>
      <c r="H63" s="46">
        <f aca="true" t="shared" si="20" ref="H63:O63">SUM(H16+H25+H31+H37+H46)</f>
        <v>26</v>
      </c>
      <c r="I63" s="46">
        <f t="shared" si="20"/>
        <v>148</v>
      </c>
      <c r="J63" s="46">
        <f t="shared" si="20"/>
        <v>258</v>
      </c>
      <c r="K63" s="46">
        <f t="shared" si="20"/>
        <v>43</v>
      </c>
      <c r="L63" s="46">
        <f t="shared" si="20"/>
        <v>76</v>
      </c>
      <c r="M63" s="46">
        <f t="shared" si="20"/>
        <v>0</v>
      </c>
      <c r="N63" s="46">
        <f t="shared" si="20"/>
        <v>26</v>
      </c>
      <c r="O63" s="46">
        <f t="shared" si="20"/>
        <v>0</v>
      </c>
      <c r="P63" s="46">
        <f>SUM(P16+P25+P31+P37+P46)</f>
        <v>1647</v>
      </c>
    </row>
    <row r="64" spans="1:16" s="107" customFormat="1" ht="11.25">
      <c r="A64" s="71" t="str">
        <f t="shared" si="15"/>
        <v>HD</v>
      </c>
      <c r="B64" s="105">
        <v>51</v>
      </c>
      <c r="C64" s="106" t="s">
        <v>8</v>
      </c>
      <c r="D64" s="105" t="s">
        <v>38</v>
      </c>
      <c r="E64" s="57" t="s">
        <v>34</v>
      </c>
      <c r="F64" s="46">
        <f>SUM(F17+F47)</f>
        <v>12</v>
      </c>
      <c r="G64" s="46">
        <f aca="true" t="shared" si="21" ref="G64:P64">SUM(G17+G47)</f>
        <v>37</v>
      </c>
      <c r="H64" s="46">
        <f t="shared" si="21"/>
        <v>0</v>
      </c>
      <c r="I64" s="46">
        <f t="shared" si="21"/>
        <v>0</v>
      </c>
      <c r="J64" s="46">
        <f t="shared" si="21"/>
        <v>1</v>
      </c>
      <c r="K64" s="46">
        <f t="shared" si="21"/>
        <v>0</v>
      </c>
      <c r="L64" s="46">
        <f t="shared" si="21"/>
        <v>4</v>
      </c>
      <c r="M64" s="46">
        <f t="shared" si="21"/>
        <v>0</v>
      </c>
      <c r="N64" s="46">
        <f>SUM(N17+N47)</f>
        <v>0</v>
      </c>
      <c r="O64" s="46">
        <f t="shared" si="21"/>
        <v>0</v>
      </c>
      <c r="P64" s="46">
        <f t="shared" si="21"/>
        <v>54</v>
      </c>
    </row>
    <row r="65" spans="1:16" s="107" customFormat="1" ht="11.25">
      <c r="A65" s="71" t="str">
        <f t="shared" si="15"/>
        <v>HD</v>
      </c>
      <c r="B65" s="105">
        <v>52</v>
      </c>
      <c r="C65" s="106" t="s">
        <v>8</v>
      </c>
      <c r="D65" s="105" t="s">
        <v>38</v>
      </c>
      <c r="E65" s="62" t="s">
        <v>35</v>
      </c>
      <c r="F65" s="46">
        <f>SUM(F18+F26+F32+F38+F48)</f>
        <v>52</v>
      </c>
      <c r="G65" s="46">
        <f aca="true" t="shared" si="22" ref="G65:P65">SUM(G18+G26+G32+G38+G48)</f>
        <v>35</v>
      </c>
      <c r="H65" s="46">
        <f t="shared" si="22"/>
        <v>1</v>
      </c>
      <c r="I65" s="46">
        <f t="shared" si="22"/>
        <v>21</v>
      </c>
      <c r="J65" s="46">
        <f t="shared" si="22"/>
        <v>29</v>
      </c>
      <c r="K65" s="46">
        <f t="shared" si="22"/>
        <v>2</v>
      </c>
      <c r="L65" s="46">
        <f t="shared" si="22"/>
        <v>8</v>
      </c>
      <c r="M65" s="46">
        <f t="shared" si="22"/>
        <v>0</v>
      </c>
      <c r="N65" s="46">
        <f>SUM(N18+N26+N32+N38+N48)</f>
        <v>0</v>
      </c>
      <c r="O65" s="46">
        <f t="shared" si="22"/>
        <v>0</v>
      </c>
      <c r="P65" s="46">
        <f t="shared" si="22"/>
        <v>148</v>
      </c>
    </row>
    <row r="66" spans="1:16" s="104" customFormat="1" ht="12">
      <c r="A66" s="71" t="str">
        <f t="shared" si="15"/>
        <v>HD</v>
      </c>
      <c r="B66" s="105">
        <v>53</v>
      </c>
      <c r="C66" s="108" t="s">
        <v>8</v>
      </c>
      <c r="D66" s="109" t="s">
        <v>53</v>
      </c>
      <c r="E66" s="109" t="s">
        <v>40</v>
      </c>
      <c r="F66" s="109">
        <f>SUM(F58+F60+F62+F64)</f>
        <v>138</v>
      </c>
      <c r="G66" s="109">
        <f aca="true" t="shared" si="23" ref="G66:P67">SUM(G58+G60+G62+G64)</f>
        <v>330</v>
      </c>
      <c r="H66" s="109">
        <f t="shared" si="23"/>
        <v>38</v>
      </c>
      <c r="I66" s="109">
        <f t="shared" si="23"/>
        <v>47</v>
      </c>
      <c r="J66" s="109">
        <f t="shared" si="23"/>
        <v>212</v>
      </c>
      <c r="K66" s="109">
        <f t="shared" si="23"/>
        <v>219</v>
      </c>
      <c r="L66" s="109">
        <f t="shared" si="23"/>
        <v>257</v>
      </c>
      <c r="M66" s="109">
        <f t="shared" si="23"/>
        <v>6</v>
      </c>
      <c r="N66" s="109">
        <f>SUM(N58+N60+N62+N64)</f>
        <v>47</v>
      </c>
      <c r="O66" s="109">
        <f t="shared" si="23"/>
        <v>0</v>
      </c>
      <c r="P66" s="109">
        <f t="shared" si="23"/>
        <v>1294</v>
      </c>
    </row>
    <row r="67" spans="1:16" s="104" customFormat="1" ht="12">
      <c r="A67" s="71" t="str">
        <f t="shared" si="15"/>
        <v>HD</v>
      </c>
      <c r="B67" s="105">
        <v>54</v>
      </c>
      <c r="C67" s="108" t="s">
        <v>8</v>
      </c>
      <c r="D67" s="109" t="s">
        <v>53</v>
      </c>
      <c r="E67" s="109" t="s">
        <v>41</v>
      </c>
      <c r="F67" s="109">
        <f>SUM(F59+F61+F63+F65)</f>
        <v>5914</v>
      </c>
      <c r="G67" s="109">
        <f t="shared" si="23"/>
        <v>3616</v>
      </c>
      <c r="H67" s="109">
        <f t="shared" si="23"/>
        <v>559</v>
      </c>
      <c r="I67" s="109">
        <f t="shared" si="23"/>
        <v>2380</v>
      </c>
      <c r="J67" s="109">
        <f t="shared" si="23"/>
        <v>3317</v>
      </c>
      <c r="K67" s="109">
        <f t="shared" si="23"/>
        <v>1608</v>
      </c>
      <c r="L67" s="109">
        <f t="shared" si="23"/>
        <v>1488</v>
      </c>
      <c r="M67" s="109">
        <f t="shared" si="23"/>
        <v>243</v>
      </c>
      <c r="N67" s="109">
        <f>SUM(N59+N61+N63+N65)</f>
        <v>216</v>
      </c>
      <c r="O67" s="109">
        <f t="shared" si="23"/>
        <v>4</v>
      </c>
      <c r="P67" s="109">
        <f>SUM(P59+P61+P63+P65)</f>
        <v>19345</v>
      </c>
    </row>
    <row r="68" spans="1:16" s="104" customFormat="1" ht="12">
      <c r="A68" s="71" t="str">
        <f t="shared" si="15"/>
        <v>HD</v>
      </c>
      <c r="B68" s="105">
        <v>55</v>
      </c>
      <c r="C68" s="108" t="s">
        <v>8</v>
      </c>
      <c r="D68" s="109" t="s">
        <v>53</v>
      </c>
      <c r="E68" s="109" t="s">
        <v>42</v>
      </c>
      <c r="F68" s="109">
        <f>SUM(F66+F67)</f>
        <v>6052</v>
      </c>
      <c r="G68" s="109">
        <f aca="true" t="shared" si="24" ref="G68:P68">SUM(G66+G67)</f>
        <v>3946</v>
      </c>
      <c r="H68" s="109">
        <f t="shared" si="24"/>
        <v>597</v>
      </c>
      <c r="I68" s="109">
        <f t="shared" si="24"/>
        <v>2427</v>
      </c>
      <c r="J68" s="109">
        <f t="shared" si="24"/>
        <v>3529</v>
      </c>
      <c r="K68" s="109">
        <f t="shared" si="24"/>
        <v>1827</v>
      </c>
      <c r="L68" s="109">
        <f t="shared" si="24"/>
        <v>1745</v>
      </c>
      <c r="M68" s="109">
        <f t="shared" si="24"/>
        <v>249</v>
      </c>
      <c r="N68" s="109">
        <f t="shared" si="24"/>
        <v>263</v>
      </c>
      <c r="O68" s="109">
        <f t="shared" si="24"/>
        <v>4</v>
      </c>
      <c r="P68" s="109">
        <f t="shared" si="24"/>
        <v>20639</v>
      </c>
    </row>
    <row r="69" spans="1:14" ht="12.75" customHeight="1">
      <c r="A69" s="110" t="s">
        <v>54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</row>
    <row r="70" ht="11.25">
      <c r="C70" s="111" t="s">
        <v>55</v>
      </c>
    </row>
    <row r="71" ht="11.25">
      <c r="C71" s="111" t="s">
        <v>56</v>
      </c>
    </row>
    <row r="72" ht="11.25">
      <c r="C72" s="111" t="s">
        <v>57</v>
      </c>
    </row>
    <row r="73" ht="11.25">
      <c r="C73" s="111" t="s">
        <v>58</v>
      </c>
    </row>
    <row r="74" ht="11.25">
      <c r="C74" s="111" t="s">
        <v>59</v>
      </c>
    </row>
    <row r="75" spans="1:15" ht="12.75">
      <c r="A75" s="113"/>
      <c r="B75" s="113"/>
      <c r="C75" s="113"/>
      <c r="D75" s="114"/>
      <c r="E75" s="115"/>
      <c r="F75" s="115"/>
      <c r="G75" s="116" t="s">
        <v>60</v>
      </c>
      <c r="H75" s="116"/>
      <c r="I75" s="116"/>
      <c r="J75" s="115"/>
      <c r="K75" s="115"/>
      <c r="L75" s="115"/>
      <c r="M75" s="115"/>
      <c r="N75" s="117"/>
      <c r="O75" s="117"/>
    </row>
    <row r="76" spans="1:15" ht="12.75">
      <c r="A76" s="113"/>
      <c r="B76" s="113"/>
      <c r="C76" s="113"/>
      <c r="D76" s="115"/>
      <c r="E76" s="115"/>
      <c r="F76" s="115"/>
      <c r="G76" s="116" t="s">
        <v>61</v>
      </c>
      <c r="H76" s="116"/>
      <c r="I76" s="116"/>
      <c r="J76" s="115"/>
      <c r="K76" s="115"/>
      <c r="L76" s="115"/>
      <c r="M76" s="115"/>
      <c r="N76" s="113"/>
      <c r="O76" s="113"/>
    </row>
    <row r="77" spans="1:15" ht="12.75">
      <c r="A77" s="113"/>
      <c r="B77" s="113"/>
      <c r="C77" s="113"/>
      <c r="D77" s="115"/>
      <c r="E77" s="115"/>
      <c r="F77" s="115"/>
      <c r="G77" s="118"/>
      <c r="H77" s="118"/>
      <c r="I77" s="118"/>
      <c r="J77" s="115"/>
      <c r="K77" s="115"/>
      <c r="L77" s="115"/>
      <c r="M77" s="115"/>
      <c r="N77" s="113"/>
      <c r="O77" s="113"/>
    </row>
    <row r="78" spans="1:15" ht="12.7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</row>
    <row r="79" spans="1:15" ht="12.7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</row>
    <row r="80" spans="1:16" ht="12.75" customHeight="1">
      <c r="A80" s="113"/>
      <c r="B80" s="119" t="s">
        <v>62</v>
      </c>
      <c r="C80" s="119"/>
      <c r="D80" s="119"/>
      <c r="E80" s="115"/>
      <c r="F80" s="113"/>
      <c r="G80" s="113"/>
      <c r="H80" s="113"/>
      <c r="I80" s="117"/>
      <c r="J80" s="117"/>
      <c r="K80" s="120" t="s">
        <v>63</v>
      </c>
      <c r="L80" s="120"/>
      <c r="M80" s="120"/>
      <c r="N80" s="120"/>
      <c r="O80" s="120"/>
      <c r="P80" s="120"/>
    </row>
    <row r="81" spans="1:16" ht="12.75" customHeight="1">
      <c r="A81" s="113"/>
      <c r="B81" s="119" t="s">
        <v>64</v>
      </c>
      <c r="C81" s="119"/>
      <c r="D81" s="119"/>
      <c r="E81" s="115"/>
      <c r="F81" s="113"/>
      <c r="G81" s="113"/>
      <c r="H81" s="113"/>
      <c r="I81" s="117"/>
      <c r="J81" s="117"/>
      <c r="K81" s="120" t="s">
        <v>65</v>
      </c>
      <c r="L81" s="120"/>
      <c r="M81" s="120"/>
      <c r="N81" s="120"/>
      <c r="O81" s="120"/>
      <c r="P81" s="120"/>
    </row>
    <row r="82" spans="11:16" ht="12">
      <c r="K82" s="56"/>
      <c r="L82" s="120"/>
      <c r="M82" s="120" t="s">
        <v>66</v>
      </c>
      <c r="N82" s="120"/>
      <c r="O82" s="120"/>
      <c r="P82" s="120"/>
    </row>
    <row r="85" spans="12:16" ht="12.75">
      <c r="L85"/>
      <c r="M85"/>
      <c r="P85"/>
    </row>
  </sheetData>
  <sheetProtection/>
  <mergeCells count="17">
    <mergeCell ref="G76:I76"/>
    <mergeCell ref="B80:D80"/>
    <mergeCell ref="B81:D81"/>
    <mergeCell ref="D7:E7"/>
    <mergeCell ref="C8:C9"/>
    <mergeCell ref="D8:E8"/>
    <mergeCell ref="D9:E9"/>
    <mergeCell ref="A69:N69"/>
    <mergeCell ref="G75:I75"/>
    <mergeCell ref="O1:P1"/>
    <mergeCell ref="C2:P2"/>
    <mergeCell ref="A3:P3"/>
    <mergeCell ref="A4:A6"/>
    <mergeCell ref="B4:B6"/>
    <mergeCell ref="C4:C6"/>
    <mergeCell ref="D4:D6"/>
    <mergeCell ref="P4:P5"/>
  </mergeCells>
  <printOptions horizontalCentered="1"/>
  <pageMargins left="0.41" right="0.43" top="0.69" bottom="0.63" header="0.2362204724409449" footer="0.2362204724409449"/>
  <pageSetup horizontalDpi="600" verticalDpi="600" orientation="landscape" paperSize="9" scale="80" r:id="rId1"/>
  <headerFooter alignWithMargins="0">
    <oddHeader>&amp;R&amp;"Arial,Bold"&amp;8APLICATIE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presa</dc:creator>
  <cp:keywords/>
  <dc:description/>
  <cp:lastModifiedBy>presa</cp:lastModifiedBy>
  <dcterms:created xsi:type="dcterms:W3CDTF">2020-09-11T09:07:19Z</dcterms:created>
  <dcterms:modified xsi:type="dcterms:W3CDTF">2020-09-11T09:07:30Z</dcterms:modified>
  <cp:category/>
  <cp:version/>
  <cp:contentType/>
  <cp:contentStatus/>
</cp:coreProperties>
</file>